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skiba\Dropbox\Komputer\Desktop\UMG\Podyplomowe\2023 edycja VIII\"/>
    </mc:Choice>
  </mc:AlternateContent>
  <bookViews>
    <workbookView xWindow="0" yWindow="0" windowWidth="7164" windowHeight="1200" firstSheet="2" activeTab="2"/>
  </bookViews>
  <sheets>
    <sheet name="Zima 2019-2020" sheetId="1" state="hidden" r:id="rId1"/>
    <sheet name="Lato 2019-2020" sheetId="2" state="hidden" r:id="rId2"/>
    <sheet name="semestr zimowy" sheetId="3" r:id="rId3"/>
    <sheet name="." sheetId="4" r:id="rId4"/>
  </sheets>
  <definedNames>
    <definedName name="_xlnm._FilterDatabase" localSheetId="3" hidden="1">'.'!$A$7:$J$46</definedName>
    <definedName name="_xlnm._FilterDatabase" localSheetId="2" hidden="1">'semestr zimowy'!$A$7:$J$50</definedName>
    <definedName name="_xlnm.Print_Area" localSheetId="2">'semestr zimowy'!$A$1:$J$39</definedName>
    <definedName name="_xlnm.Print_Area" localSheetId="0">'Zima 2019-2020'!$A$1:$K$38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3" l="1"/>
  <c r="J33" i="3" l="1"/>
  <c r="B33" i="3"/>
  <c r="J34" i="3" l="1"/>
  <c r="J35" i="3"/>
  <c r="J36" i="3"/>
  <c r="J37" i="3"/>
  <c r="J38" i="3"/>
  <c r="B29" i="3" l="1"/>
  <c r="B32" i="3" l="1"/>
  <c r="B34" i="3"/>
  <c r="B35" i="3"/>
  <c r="B36" i="3"/>
  <c r="B37" i="3"/>
  <c r="B38" i="3"/>
  <c r="J11" i="3" l="1"/>
  <c r="J27" i="3" l="1"/>
  <c r="B27" i="3"/>
  <c r="J25" i="3" l="1"/>
  <c r="J22" i="3" l="1"/>
  <c r="J19" i="3" l="1"/>
  <c r="J12" i="3" l="1"/>
  <c r="J14" i="3"/>
  <c r="J15" i="3"/>
  <c r="J16" i="3"/>
  <c r="J17" i="3"/>
  <c r="J18" i="3"/>
  <c r="J20" i="3"/>
  <c r="J21" i="3"/>
  <c r="J23" i="3"/>
  <c r="J26" i="3"/>
  <c r="J30" i="3"/>
  <c r="J31" i="3"/>
  <c r="J32" i="3"/>
  <c r="J41" i="3"/>
  <c r="J42" i="3"/>
  <c r="J43" i="3"/>
  <c r="H46" i="3" l="1"/>
  <c r="B23" i="3"/>
  <c r="B17" i="3"/>
  <c r="B31" i="3" l="1"/>
  <c r="J32" i="4" l="1"/>
  <c r="B32" i="4"/>
  <c r="B36" i="4" l="1"/>
  <c r="J33" i="4"/>
  <c r="J34" i="4" l="1"/>
  <c r="J35" i="4"/>
  <c r="B33" i="4"/>
  <c r="J30" i="4"/>
  <c r="J31" i="4"/>
  <c r="J24" i="4" l="1"/>
  <c r="J25" i="4"/>
  <c r="J26" i="4"/>
  <c r="J27" i="4"/>
  <c r="J28" i="4"/>
  <c r="J29" i="4"/>
  <c r="J19" i="4"/>
  <c r="J20" i="4"/>
  <c r="J21" i="4"/>
  <c r="J22" i="4"/>
  <c r="J23" i="4"/>
  <c r="J43" i="4" l="1"/>
  <c r="J11" i="4"/>
  <c r="J17" i="4" l="1"/>
  <c r="I48" i="4" l="1"/>
  <c r="B35" i="4"/>
  <c r="B34" i="4"/>
  <c r="B31" i="4"/>
  <c r="B30" i="4"/>
  <c r="B29" i="4"/>
  <c r="B28" i="4"/>
  <c r="B27" i="4"/>
  <c r="B26" i="4"/>
  <c r="B25" i="4"/>
  <c r="B24" i="4"/>
  <c r="B23" i="4"/>
  <c r="B22" i="4"/>
  <c r="B21" i="4"/>
  <c r="H40" i="4"/>
  <c r="B20" i="4"/>
  <c r="B19" i="4"/>
  <c r="B17" i="4"/>
  <c r="J16" i="4"/>
  <c r="B16" i="4"/>
  <c r="J15" i="4"/>
  <c r="B15" i="4"/>
  <c r="J14" i="4"/>
  <c r="B14" i="4"/>
  <c r="J13" i="4"/>
  <c r="B13" i="4"/>
  <c r="J12" i="4"/>
  <c r="B12" i="4"/>
  <c r="B11" i="4"/>
  <c r="H45" i="4"/>
  <c r="B10" i="4"/>
  <c r="J9" i="4"/>
  <c r="B9" i="4"/>
  <c r="J18" i="4"/>
  <c r="B18" i="4"/>
  <c r="J8" i="4"/>
  <c r="B8" i="4"/>
  <c r="H39" i="4" l="1"/>
  <c r="J37" i="4"/>
  <c r="H48" i="4" l="1"/>
  <c r="J48" i="4" s="1"/>
  <c r="B14" i="3" l="1"/>
  <c r="B15" i="3"/>
  <c r="B16" i="3"/>
  <c r="B18" i="3"/>
  <c r="B19" i="3"/>
  <c r="J46" i="3" l="1"/>
  <c r="I50" i="3" l="1"/>
  <c r="B30" i="3"/>
  <c r="B28" i="3"/>
  <c r="B26" i="3"/>
  <c r="B25" i="3"/>
  <c r="H40" i="3"/>
  <c r="J40" i="3" s="1"/>
  <c r="B24" i="3"/>
  <c r="B21" i="3"/>
  <c r="B20" i="3"/>
  <c r="H47" i="3"/>
  <c r="J47" i="3" s="1"/>
  <c r="B13" i="3"/>
  <c r="B12" i="3"/>
  <c r="B11" i="3"/>
  <c r="J10" i="3"/>
  <c r="B10" i="3"/>
  <c r="J9" i="3"/>
  <c r="B9" i="3"/>
  <c r="J8" i="3"/>
  <c r="B8" i="3"/>
  <c r="H48" i="3" l="1"/>
  <c r="J48" i="3" s="1"/>
  <c r="H49" i="3"/>
  <c r="J49" i="3" s="1"/>
  <c r="J45" i="3"/>
  <c r="H44" i="3"/>
  <c r="J44" i="3" s="1"/>
  <c r="J34" i="2"/>
  <c r="H50" i="3" l="1"/>
  <c r="J50" i="3"/>
  <c r="J25" i="2"/>
  <c r="J26" i="2"/>
  <c r="B26" i="2"/>
  <c r="B25" i="2"/>
  <c r="B27" i="2" l="1"/>
  <c r="J27" i="2"/>
  <c r="B28" i="2"/>
  <c r="J28" i="2"/>
  <c r="B29" i="2"/>
  <c r="J29" i="2"/>
  <c r="B24" i="2" l="1"/>
  <c r="B23" i="2"/>
  <c r="B22" i="2"/>
  <c r="B30" i="2"/>
  <c r="B31" i="2"/>
  <c r="B32" i="2"/>
  <c r="B33" i="2"/>
  <c r="B34" i="2"/>
  <c r="B35" i="2"/>
  <c r="B21" i="2"/>
  <c r="J9" i="2" l="1"/>
  <c r="J10" i="2"/>
  <c r="J12" i="2"/>
  <c r="J13" i="2"/>
  <c r="J14" i="2"/>
  <c r="J15" i="2"/>
  <c r="J16" i="2"/>
  <c r="J31" i="2"/>
  <c r="J32" i="2"/>
  <c r="H40" i="2"/>
  <c r="I47" i="2" l="1"/>
  <c r="J33" i="2"/>
  <c r="J30" i="2"/>
  <c r="J24" i="2"/>
  <c r="J23" i="2"/>
  <c r="J22" i="2"/>
  <c r="J21" i="2"/>
  <c r="H39" i="2" s="1"/>
  <c r="J20" i="2"/>
  <c r="B20" i="2"/>
  <c r="J19" i="2"/>
  <c r="B19" i="2"/>
  <c r="J18" i="2"/>
  <c r="B18" i="2"/>
  <c r="J17" i="2"/>
  <c r="B17" i="2"/>
  <c r="B16" i="2"/>
  <c r="B15" i="2"/>
  <c r="B14" i="2"/>
  <c r="B13" i="2"/>
  <c r="B12" i="2"/>
  <c r="B11" i="2"/>
  <c r="B10" i="2"/>
  <c r="B9" i="2"/>
  <c r="J8" i="2"/>
  <c r="H38" i="2" s="1"/>
  <c r="B8" i="2"/>
  <c r="H47" i="2" l="1"/>
  <c r="J47" i="2" s="1"/>
  <c r="J36" i="2"/>
  <c r="B25" i="1"/>
  <c r="B13" i="1" l="1"/>
  <c r="J8" i="1"/>
  <c r="J22" i="1" l="1"/>
  <c r="B22" i="1"/>
  <c r="J23" i="1"/>
  <c r="B23" i="1"/>
  <c r="B30" i="1"/>
  <c r="J40" i="1" l="1"/>
  <c r="J39" i="1"/>
  <c r="B40" i="1"/>
  <c r="J37" i="1"/>
  <c r="B37" i="1"/>
  <c r="B39" i="1"/>
  <c r="J38" i="1"/>
  <c r="B38" i="1"/>
  <c r="J11" i="1"/>
  <c r="B11" i="1"/>
  <c r="J25" i="1" l="1"/>
  <c r="I52" i="1" l="1"/>
  <c r="J29" i="1" l="1"/>
  <c r="J28" i="1"/>
  <c r="J27" i="1"/>
  <c r="B31" i="1"/>
  <c r="B29" i="1"/>
  <c r="B28" i="1"/>
  <c r="B27" i="1"/>
  <c r="B8" i="1"/>
  <c r="J20" i="1"/>
  <c r="J19" i="1"/>
  <c r="J18" i="1"/>
  <c r="H44" i="1" s="1"/>
  <c r="J17" i="1"/>
  <c r="J16" i="1"/>
  <c r="J15" i="1"/>
  <c r="H48" i="1" s="1"/>
  <c r="J14" i="1"/>
  <c r="B20" i="1"/>
  <c r="B19" i="1"/>
  <c r="B18" i="1"/>
  <c r="B17" i="1"/>
  <c r="B16" i="1"/>
  <c r="B15" i="1"/>
  <c r="B14" i="1"/>
  <c r="J33" i="1"/>
  <c r="B33" i="1"/>
  <c r="J36" i="1"/>
  <c r="J35" i="1"/>
  <c r="J34" i="1"/>
  <c r="H46" i="1" s="1"/>
  <c r="J32" i="1"/>
  <c r="J26" i="1"/>
  <c r="J24" i="1"/>
  <c r="J21" i="1"/>
  <c r="J13" i="1"/>
  <c r="H45" i="1" s="1"/>
  <c r="J12" i="1"/>
  <c r="J10" i="1"/>
  <c r="J9" i="1"/>
  <c r="H50" i="1" s="1"/>
  <c r="H51" i="1" l="1"/>
  <c r="H49" i="1"/>
  <c r="H47" i="1"/>
  <c r="H43" i="1"/>
  <c r="H42" i="1"/>
  <c r="B36" i="1"/>
  <c r="B35" i="1"/>
  <c r="B34" i="1"/>
  <c r="B32" i="1"/>
  <c r="J47" i="1" l="1"/>
  <c r="B9" i="1"/>
  <c r="B26" i="1" l="1"/>
  <c r="B24" i="1"/>
  <c r="B21" i="1"/>
  <c r="J46" i="1"/>
  <c r="J50" i="1"/>
  <c r="B12" i="1"/>
  <c r="B10" i="1"/>
  <c r="J45" i="1"/>
  <c r="J44" i="1"/>
  <c r="J48" i="1" l="1"/>
  <c r="J49" i="1"/>
  <c r="J43" i="1"/>
  <c r="J51" i="1"/>
  <c r="J42" i="1"/>
  <c r="J52" i="1" l="1"/>
  <c r="H52" i="1"/>
</calcChain>
</file>

<file path=xl/sharedStrings.xml><?xml version="1.0" encoding="utf-8"?>
<sst xmlns="http://schemas.openxmlformats.org/spreadsheetml/2006/main" count="682" uniqueCount="105">
  <si>
    <t>Miejsce:</t>
  </si>
  <si>
    <t>Gdynia</t>
  </si>
  <si>
    <t>Specj.</t>
  </si>
  <si>
    <t>Logistyka i Transport Międzynarodowy</t>
  </si>
  <si>
    <t>Semestr:</t>
  </si>
  <si>
    <t>I</t>
  </si>
  <si>
    <t>DATA</t>
  </si>
  <si>
    <t>DZIEŃ
TYGODNIA</t>
  </si>
  <si>
    <t>SEMESTR</t>
  </si>
  <si>
    <t>GODZINY</t>
  </si>
  <si>
    <t>PRZEDMIOT</t>
  </si>
  <si>
    <t>PROWADZĄCY</t>
  </si>
  <si>
    <t>SALA</t>
  </si>
  <si>
    <t>LICZBA
GODZIN</t>
  </si>
  <si>
    <t>-</t>
  </si>
  <si>
    <t xml:space="preserve">Infrastruktura logistyczna </t>
  </si>
  <si>
    <t>dr J. Miklińska</t>
  </si>
  <si>
    <t xml:space="preserve">Logistyka i systemy logistyczne </t>
  </si>
  <si>
    <t>prof. M. Matczak</t>
  </si>
  <si>
    <t>Transport w gospodarce globalnej</t>
  </si>
  <si>
    <t>prof. A.S. Grzelakowski</t>
  </si>
  <si>
    <t>Rynki transportowe i logistyczne</t>
  </si>
  <si>
    <t>Transakcje/kontrakty/rozliczenia w handlu międzynarodowym</t>
  </si>
  <si>
    <t>Ubezpieczenia w transporcie i logistyce</t>
  </si>
  <si>
    <t>Cła i procedury celne</t>
  </si>
  <si>
    <t>Spedycja</t>
  </si>
  <si>
    <t>Zarządzanie łańcuchami dostaw</t>
  </si>
  <si>
    <t>i</t>
  </si>
  <si>
    <t>.</t>
  </si>
  <si>
    <t>Modelowanie systemów logistycznych</t>
  </si>
  <si>
    <t>Uniwersytet Morski w Gdyni WPiT Studia podyplomowe</t>
  </si>
  <si>
    <t xml:space="preserve"> </t>
  </si>
  <si>
    <t>2019/2020</t>
  </si>
  <si>
    <t>B435</t>
  </si>
  <si>
    <t>dr S. Skiba</t>
  </si>
  <si>
    <t>K. Popek</t>
  </si>
  <si>
    <t>dr I. Urbanyi</t>
  </si>
  <si>
    <t>Wizyta studyjna</t>
  </si>
  <si>
    <t>dr hab. D, Barbucha</t>
  </si>
  <si>
    <t>F-09</t>
  </si>
  <si>
    <t>K. Piotrowska-Król</t>
  </si>
  <si>
    <t>dr M. Klopott</t>
  </si>
  <si>
    <t>prof. D. Barbucha</t>
  </si>
  <si>
    <t>Test zaliczeniowy</t>
  </si>
  <si>
    <t>II</t>
  </si>
  <si>
    <t xml:space="preserve">Smart and sustainable mobility&amp;transport </t>
  </si>
  <si>
    <t xml:space="preserve">Towary niebezpieczne i szkodliwe dla środowiska w transporcie </t>
  </si>
  <si>
    <t xml:space="preserve">Znormalizowane systemy zarządzania jakością </t>
  </si>
  <si>
    <t xml:space="preserve">Bezpieczeństwo łańcuchów dostaw </t>
  </si>
  <si>
    <t xml:space="preserve">Systemy logistyczne przedsiębiorstw   </t>
  </si>
  <si>
    <t>Systemy informacyjne w logistyce </t>
  </si>
  <si>
    <t xml:space="preserve">Rachunek kosztów w logistyce </t>
  </si>
  <si>
    <t xml:space="preserve">Gospodarka magazynowa i zarządzanie zapasami </t>
  </si>
  <si>
    <t>w</t>
  </si>
  <si>
    <t>c</t>
  </si>
  <si>
    <t>Kuzia</t>
  </si>
  <si>
    <t>Popek</t>
  </si>
  <si>
    <t>Szkiel</t>
  </si>
  <si>
    <t>Szulc</t>
  </si>
  <si>
    <t>Marek</t>
  </si>
  <si>
    <t>Skiba</t>
  </si>
  <si>
    <t>Dmowski</t>
  </si>
  <si>
    <t>Barbucha</t>
  </si>
  <si>
    <t>prof. M. Popek</t>
  </si>
  <si>
    <t>prof. P. Dmowski</t>
  </si>
  <si>
    <t>Gospodarka magazynowa i zarządzanie zapasami</t>
  </si>
  <si>
    <t>Systemy logistyczne przedsiębiorstw</t>
  </si>
  <si>
    <t>dr R. Marek</t>
  </si>
  <si>
    <t>Rachunek kosztów w logistyce</t>
  </si>
  <si>
    <t>MS Teams</t>
  </si>
  <si>
    <t>Systemy informacyjne w logistyce</t>
  </si>
  <si>
    <t>mgr inż. M. Kuzia</t>
  </si>
  <si>
    <t>Systemy informacyjne w logistyce-W</t>
  </si>
  <si>
    <t>Smart and sustainable mobility&amp;transport -W</t>
  </si>
  <si>
    <t>dr J. Wierzowiecka</t>
  </si>
  <si>
    <t>dr A. Szkiel</t>
  </si>
  <si>
    <t>A. Szulc</t>
  </si>
  <si>
    <t>Logistyka i Transport Międzynarodowy V</t>
  </si>
  <si>
    <t>2020/2021</t>
  </si>
  <si>
    <t>Klopott</t>
  </si>
  <si>
    <t>Piotrowska-Król</t>
  </si>
  <si>
    <t>Miklińska</t>
  </si>
  <si>
    <t>Logistyka i systemy logistyczne</t>
  </si>
  <si>
    <t>Egzamin semestralny</t>
  </si>
  <si>
    <t>dr A. Szkiel/</t>
  </si>
  <si>
    <t>mgr inż. Kuzia</t>
  </si>
  <si>
    <t xml:space="preserve">Systemy logistyczne przedsiębiorstw </t>
  </si>
  <si>
    <t>mgr inż.M. Kuzia</t>
  </si>
  <si>
    <t>B421</t>
  </si>
  <si>
    <t>Systemy informacyjne w logistyce-L</t>
  </si>
  <si>
    <t>Smart and sustainable mobility&amp;transport -C</t>
  </si>
  <si>
    <t>mgr A. Szulc</t>
  </si>
  <si>
    <t>Bezpieczeństwo łańcuchów dostaw</t>
  </si>
  <si>
    <t>Uniwersytet Morski w Gdyni WZNJ Studia podyplomowe</t>
  </si>
  <si>
    <t>Ubezpieczenia w transporcie I logistyce</t>
  </si>
  <si>
    <t>Infrastruktura logistyczna -ćw</t>
  </si>
  <si>
    <t>Egzamin końcowy</t>
  </si>
  <si>
    <t>Infrastruktura logistyczna</t>
  </si>
  <si>
    <t>B. Gruza</t>
  </si>
  <si>
    <t>sobota</t>
  </si>
  <si>
    <t>Logistyka i Transport Międzynarodowy VIII</t>
  </si>
  <si>
    <t>2023/2024</t>
  </si>
  <si>
    <t>Egzamin</t>
  </si>
  <si>
    <t>infrastruktura logistyczna - ćw</t>
  </si>
  <si>
    <t>mgr K. Piotrowska-Król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</si>
</sst>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 yyyy"/>
    <numFmt numFmtId="165" formatCode="0_ ;[Red]\-0\ "/>
    <numFmt numFmtId="166" formatCode="[$-415]d\ mmm\ yy;@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i/>
      <sz val="9"/>
      <name val="Arial CE"/>
      <family val="2"/>
      <charset val="238"/>
    </font>
    <font>
      <u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6"/>
      <name val="Arial CE"/>
      <family val="2"/>
      <charset val="238"/>
    </font>
    <font>
      <b/>
      <i/>
      <sz val="16"/>
      <name val="Arial CE"/>
      <family val="2"/>
      <charset val="238"/>
    </font>
    <font>
      <sz val="8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i/>
      <sz val="12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Arial CE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i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2">
    <xf numFmtId="0" fontId="0" fillId="0" borderId="0" xfId="0"/>
    <xf numFmtId="0" fontId="13" fillId="2" borderId="0" xfId="1" applyFont="1" applyFill="1"/>
    <xf numFmtId="0" fontId="12" fillId="2" borderId="0" xfId="1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shrinkToFit="1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shrinkToFit="1"/>
    </xf>
    <xf numFmtId="0" fontId="1" fillId="2" borderId="0" xfId="1" applyFont="1" applyFill="1" applyAlignment="1">
      <alignment horizontal="center"/>
    </xf>
    <xf numFmtId="14" fontId="5" fillId="2" borderId="0" xfId="1" applyNumberFormat="1" applyFont="1" applyFill="1" applyAlignment="1">
      <alignment shrinkToFit="1"/>
    </xf>
    <xf numFmtId="0" fontId="11" fillId="2" borderId="0" xfId="1" applyFont="1" applyFill="1" applyBorder="1" applyAlignment="1">
      <alignment shrinkToFit="1"/>
    </xf>
    <xf numFmtId="0" fontId="6" fillId="2" borderId="0" xfId="1" applyFont="1" applyFill="1" applyAlignment="1">
      <alignment horizontal="left"/>
    </xf>
    <xf numFmtId="0" fontId="5" fillId="2" borderId="0" xfId="1" applyFont="1" applyFill="1" applyAlignment="1">
      <alignment shrinkToFit="1"/>
    </xf>
    <xf numFmtId="0" fontId="7" fillId="2" borderId="0" xfId="1" applyFont="1" applyFill="1" applyAlignment="1">
      <alignment horizontal="center" shrinkToFit="1"/>
    </xf>
    <xf numFmtId="0" fontId="4" fillId="2" borderId="0" xfId="1" applyFont="1" applyFill="1" applyAlignment="1">
      <alignment horizontal="left"/>
    </xf>
    <xf numFmtId="164" fontId="8" fillId="2" borderId="0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center" shrinkToFit="1"/>
    </xf>
    <xf numFmtId="0" fontId="7" fillId="2" borderId="0" xfId="1" applyFont="1" applyFill="1"/>
    <xf numFmtId="164" fontId="9" fillId="2" borderId="0" xfId="1" applyNumberFormat="1" applyFont="1" applyFill="1" applyBorder="1" applyAlignment="1">
      <alignment horizontal="left"/>
    </xf>
    <xf numFmtId="0" fontId="1" fillId="2" borderId="1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1" fillId="2" borderId="22" xfId="1" applyFont="1" applyFill="1" applyBorder="1" applyAlignment="1">
      <alignment horizontal="left"/>
    </xf>
    <xf numFmtId="0" fontId="1" fillId="2" borderId="22" xfId="1" applyFill="1" applyBorder="1" applyAlignment="1">
      <alignment horizontal="center"/>
    </xf>
    <xf numFmtId="20" fontId="1" fillId="2" borderId="23" xfId="1" applyNumberFormat="1" applyFont="1" applyFill="1" applyBorder="1"/>
    <xf numFmtId="0" fontId="1" fillId="2" borderId="22" xfId="1" applyFont="1" applyFill="1" applyBorder="1" applyAlignment="1">
      <alignment horizontal="center"/>
    </xf>
    <xf numFmtId="20" fontId="1" fillId="2" borderId="22" xfId="1" applyNumberFormat="1" applyFont="1" applyFill="1" applyBorder="1"/>
    <xf numFmtId="0" fontId="1" fillId="2" borderId="22" xfId="1" applyFont="1" applyFill="1" applyBorder="1" applyAlignment="1">
      <alignment shrinkToFit="1"/>
    </xf>
    <xf numFmtId="1" fontId="11" fillId="2" borderId="22" xfId="1" applyNumberFormat="1" applyFont="1" applyFill="1" applyBorder="1" applyAlignment="1">
      <alignment shrinkToFi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shrinkToFit="1"/>
    </xf>
    <xf numFmtId="0" fontId="1" fillId="2" borderId="0" xfId="1" applyFont="1" applyFill="1" applyBorder="1" applyAlignment="1">
      <alignment shrinkToFit="1"/>
    </xf>
    <xf numFmtId="0" fontId="1" fillId="2" borderId="0" xfId="1" applyFont="1" applyFill="1" applyBorder="1"/>
    <xf numFmtId="0" fontId="2" fillId="2" borderId="0" xfId="1" applyFont="1" applyFill="1" applyBorder="1" applyAlignment="1">
      <alignment horizontal="center" shrinkToFit="1"/>
    </xf>
    <xf numFmtId="0" fontId="1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center"/>
    </xf>
    <xf numFmtId="20" fontId="1" fillId="2" borderId="8" xfId="1" applyNumberFormat="1" applyFont="1" applyFill="1" applyBorder="1"/>
    <xf numFmtId="0" fontId="1" fillId="2" borderId="1" xfId="1" applyFont="1" applyFill="1" applyBorder="1" applyAlignment="1">
      <alignment horizontal="center"/>
    </xf>
    <xf numFmtId="20" fontId="1" fillId="2" borderId="1" xfId="1" applyNumberFormat="1" applyFont="1" applyFill="1" applyBorder="1"/>
    <xf numFmtId="0" fontId="11" fillId="2" borderId="8" xfId="1" applyFont="1" applyFill="1" applyBorder="1" applyAlignment="1">
      <alignment shrinkToFit="1"/>
    </xf>
    <xf numFmtId="1" fontId="11" fillId="2" borderId="1" xfId="1" applyNumberFormat="1" applyFont="1" applyFill="1" applyBorder="1" applyAlignment="1">
      <alignment shrinkToFit="1"/>
    </xf>
    <xf numFmtId="0" fontId="11" fillId="2" borderId="1" xfId="1" applyFont="1" applyFill="1" applyBorder="1" applyAlignment="1">
      <alignment horizontal="center" vertical="center" wrapText="1"/>
    </xf>
    <xf numFmtId="1" fontId="11" fillId="2" borderId="15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 shrinkToFit="1"/>
    </xf>
    <xf numFmtId="0" fontId="1" fillId="2" borderId="0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shrinkToFit="1"/>
    </xf>
    <xf numFmtId="0" fontId="1" fillId="2" borderId="5" xfId="1" applyFont="1" applyFill="1" applyBorder="1" applyAlignment="1">
      <alignment horizontal="left"/>
    </xf>
    <xf numFmtId="0" fontId="1" fillId="2" borderId="5" xfId="1" applyFill="1" applyBorder="1" applyAlignment="1">
      <alignment horizontal="center"/>
    </xf>
    <xf numFmtId="20" fontId="1" fillId="2" borderId="24" xfId="1" applyNumberFormat="1" applyFont="1" applyFill="1" applyBorder="1"/>
    <xf numFmtId="0" fontId="1" fillId="2" borderId="5" xfId="1" applyFont="1" applyFill="1" applyBorder="1" applyAlignment="1">
      <alignment horizontal="center"/>
    </xf>
    <xf numFmtId="20" fontId="1" fillId="2" borderId="11" xfId="1" applyNumberFormat="1" applyFont="1" applyFill="1" applyBorder="1"/>
    <xf numFmtId="0" fontId="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horizontal="center" vertical="center" wrapText="1"/>
    </xf>
    <xf numFmtId="1" fontId="11" fillId="2" borderId="16" xfId="1" applyNumberFormat="1" applyFont="1" applyFill="1" applyBorder="1" applyAlignment="1">
      <alignment horizontal="center"/>
    </xf>
    <xf numFmtId="20" fontId="1" fillId="2" borderId="1" xfId="1" applyNumberFormat="1" applyFill="1" applyBorder="1"/>
    <xf numFmtId="166" fontId="1" fillId="2" borderId="19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shrinkToFit="1"/>
    </xf>
    <xf numFmtId="1" fontId="1" fillId="2" borderId="1" xfId="1" applyNumberFormat="1" applyFont="1" applyFill="1" applyBorder="1" applyAlignment="1">
      <alignment shrinkToFit="1"/>
    </xf>
    <xf numFmtId="0" fontId="1" fillId="2" borderId="5" xfId="1" applyFont="1" applyFill="1" applyBorder="1" applyAlignment="1">
      <alignment horizontal="left" shrinkToFit="1"/>
    </xf>
    <xf numFmtId="0" fontId="1" fillId="2" borderId="1" xfId="1" applyFill="1" applyBorder="1"/>
    <xf numFmtId="1" fontId="1" fillId="2" borderId="8" xfId="1" applyNumberFormat="1" applyFont="1" applyFill="1" applyBorder="1" applyAlignment="1">
      <alignment shrinkToFit="1"/>
    </xf>
    <xf numFmtId="1" fontId="11" fillId="2" borderId="5" xfId="1" applyNumberFormat="1" applyFont="1" applyFill="1" applyBorder="1" applyAlignment="1">
      <alignment shrinkToFit="1"/>
    </xf>
    <xf numFmtId="0" fontId="1" fillId="2" borderId="9" xfId="1" applyFill="1" applyBorder="1" applyAlignment="1">
      <alignment horizontal="center"/>
    </xf>
    <xf numFmtId="166" fontId="1" fillId="2" borderId="12" xfId="1" applyNumberFormat="1" applyFill="1" applyBorder="1" applyAlignment="1">
      <alignment horizontal="center"/>
    </xf>
    <xf numFmtId="0" fontId="1" fillId="2" borderId="13" xfId="1" applyFill="1" applyBorder="1"/>
    <xf numFmtId="0" fontId="1" fillId="2" borderId="13" xfId="1" applyFill="1" applyBorder="1" applyAlignment="1">
      <alignment horizontal="center"/>
    </xf>
    <xf numFmtId="0" fontId="1" fillId="2" borderId="17" xfId="1" applyFill="1" applyBorder="1" applyAlignment="1">
      <alignment horizontal="center"/>
    </xf>
    <xf numFmtId="0" fontId="11" fillId="2" borderId="2" xfId="1" applyFont="1" applyFill="1" applyBorder="1" applyAlignment="1">
      <alignment horizontal="left" shrinkToFit="1"/>
    </xf>
    <xf numFmtId="0" fontId="1" fillId="2" borderId="2" xfId="1" applyFill="1" applyBorder="1"/>
    <xf numFmtId="165" fontId="1" fillId="2" borderId="0" xfId="1" applyNumberFormat="1" applyFill="1" applyAlignment="1">
      <alignment horizontal="center"/>
    </xf>
    <xf numFmtId="0" fontId="11" fillId="2" borderId="2" xfId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horizontal="center" shrinkToFit="1"/>
    </xf>
    <xf numFmtId="1" fontId="1" fillId="2" borderId="0" xfId="1" applyNumberFormat="1" applyFont="1" applyFill="1" applyBorder="1" applyAlignment="1">
      <alignment horizontal="left" shrinkToFit="1"/>
    </xf>
    <xf numFmtId="1" fontId="1" fillId="2" borderId="0" xfId="1" applyNumberFormat="1" applyFill="1" applyBorder="1" applyAlignment="1">
      <alignment shrinkToFit="1"/>
    </xf>
    <xf numFmtId="0" fontId="1" fillId="2" borderId="26" xfId="1" applyFont="1" applyFill="1" applyBorder="1" applyAlignment="1">
      <alignment horizontal="left"/>
    </xf>
    <xf numFmtId="0" fontId="1" fillId="2" borderId="26" xfId="1" applyFill="1" applyBorder="1" applyAlignment="1">
      <alignment horizontal="center"/>
    </xf>
    <xf numFmtId="20" fontId="1" fillId="2" borderId="27" xfId="1" applyNumberFormat="1" applyFont="1" applyFill="1" applyBorder="1"/>
    <xf numFmtId="0" fontId="1" fillId="2" borderId="26" xfId="1" applyFont="1" applyFill="1" applyBorder="1" applyAlignment="1">
      <alignment horizontal="center"/>
    </xf>
    <xf numFmtId="20" fontId="1" fillId="2" borderId="26" xfId="1" applyNumberFormat="1" applyFont="1" applyFill="1" applyBorder="1"/>
    <xf numFmtId="0" fontId="1" fillId="2" borderId="26" xfId="1" applyFont="1" applyFill="1" applyBorder="1" applyAlignment="1">
      <alignment horizontal="left" shrinkToFit="1"/>
    </xf>
    <xf numFmtId="1" fontId="11" fillId="2" borderId="26" xfId="1" applyNumberFormat="1" applyFont="1" applyFill="1" applyBorder="1" applyAlignment="1">
      <alignment shrinkToFit="1"/>
    </xf>
    <xf numFmtId="0" fontId="11" fillId="2" borderId="26" xfId="1" applyFont="1" applyFill="1" applyBorder="1" applyAlignment="1">
      <alignment horizontal="center" vertical="center" wrapText="1"/>
    </xf>
    <xf numFmtId="1" fontId="11" fillId="2" borderId="28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left"/>
    </xf>
    <xf numFmtId="0" fontId="1" fillId="2" borderId="6" xfId="1" applyFill="1" applyBorder="1" applyAlignment="1">
      <alignment horizontal="center"/>
    </xf>
    <xf numFmtId="20" fontId="1" fillId="2" borderId="29" xfId="1" applyNumberFormat="1" applyFont="1" applyFill="1" applyBorder="1"/>
    <xf numFmtId="0" fontId="1" fillId="2" borderId="6" xfId="1" applyFont="1" applyFill="1" applyBorder="1" applyAlignment="1">
      <alignment horizontal="center"/>
    </xf>
    <xf numFmtId="20" fontId="1" fillId="2" borderId="6" xfId="1" applyNumberFormat="1" applyFont="1" applyFill="1" applyBorder="1"/>
    <xf numFmtId="0" fontId="11" fillId="2" borderId="6" xfId="1" applyFont="1" applyFill="1" applyBorder="1" applyAlignment="1">
      <alignment shrinkToFit="1"/>
    </xf>
    <xf numFmtId="0" fontId="11" fillId="2" borderId="6" xfId="1" applyFont="1" applyFill="1" applyBorder="1" applyAlignment="1">
      <alignment horizontal="center" vertical="center" wrapText="1"/>
    </xf>
    <xf numFmtId="1" fontId="11" fillId="2" borderId="30" xfId="1" applyNumberFormat="1" applyFont="1" applyFill="1" applyBorder="1" applyAlignment="1">
      <alignment horizontal="center"/>
    </xf>
    <xf numFmtId="20" fontId="1" fillId="2" borderId="25" xfId="1" applyNumberFormat="1" applyFont="1" applyFill="1" applyBorder="1"/>
    <xf numFmtId="0" fontId="11" fillId="2" borderId="26" xfId="1" applyFont="1" applyFill="1" applyBorder="1" applyAlignment="1">
      <alignment shrinkToFit="1"/>
    </xf>
    <xf numFmtId="1" fontId="1" fillId="2" borderId="26" xfId="1" applyNumberFormat="1" applyFont="1" applyFill="1" applyBorder="1" applyAlignment="1">
      <alignment shrinkToFit="1"/>
    </xf>
    <xf numFmtId="0" fontId="1" fillId="2" borderId="6" xfId="1" applyFont="1" applyFill="1" applyBorder="1" applyAlignment="1">
      <alignment horizontal="left" shrinkToFit="1"/>
    </xf>
    <xf numFmtId="1" fontId="1" fillId="2" borderId="6" xfId="1" applyNumberFormat="1" applyFont="1" applyFill="1" applyBorder="1" applyAlignment="1">
      <alignment shrinkToFit="1"/>
    </xf>
    <xf numFmtId="1" fontId="1" fillId="2" borderId="2" xfId="1" applyNumberFormat="1" applyFill="1" applyBorder="1"/>
    <xf numFmtId="20" fontId="1" fillId="0" borderId="8" xfId="1" applyNumberFormat="1" applyFont="1" applyFill="1" applyBorder="1"/>
    <xf numFmtId="0" fontId="1" fillId="0" borderId="1" xfId="1" applyFont="1" applyFill="1" applyBorder="1" applyAlignment="1">
      <alignment horizontal="center"/>
    </xf>
    <xf numFmtId="20" fontId="1" fillId="0" borderId="1" xfId="1" applyNumberFormat="1" applyFont="1" applyFill="1" applyBorder="1"/>
    <xf numFmtId="0" fontId="11" fillId="0" borderId="1" xfId="1" applyFont="1" applyFill="1" applyBorder="1" applyAlignment="1">
      <alignment shrinkToFi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5" xfId="1" applyNumberFormat="1" applyFont="1" applyFill="1" applyBorder="1" applyAlignment="1">
      <alignment horizontal="center"/>
    </xf>
    <xf numFmtId="20" fontId="1" fillId="0" borderId="7" xfId="1" applyNumberFormat="1" applyFont="1" applyFill="1" applyBorder="1"/>
    <xf numFmtId="0" fontId="11" fillId="0" borderId="0" xfId="1" applyFont="1" applyFill="1" applyBorder="1" applyAlignment="1">
      <alignment horizontal="left" shrinkToFit="1"/>
    </xf>
    <xf numFmtId="1" fontId="11" fillId="0" borderId="1" xfId="1" applyNumberFormat="1" applyFont="1" applyFill="1" applyBorder="1" applyAlignment="1">
      <alignment shrinkToFit="1"/>
    </xf>
    <xf numFmtId="1" fontId="11" fillId="0" borderId="9" xfId="1" applyNumberFormat="1" applyFont="1" applyFill="1" applyBorder="1" applyAlignment="1">
      <alignment horizontal="center"/>
    </xf>
    <xf numFmtId="0" fontId="1" fillId="2" borderId="26" xfId="1" applyFill="1" applyBorder="1"/>
    <xf numFmtId="20" fontId="1" fillId="2" borderId="26" xfId="1" applyNumberFormat="1" applyFill="1" applyBorder="1"/>
    <xf numFmtId="0" fontId="11" fillId="0" borderId="32" xfId="1" applyFont="1" applyFill="1" applyBorder="1" applyAlignment="1">
      <alignment horizontal="left" shrinkToFit="1"/>
    </xf>
    <xf numFmtId="1" fontId="11" fillId="0" borderId="26" xfId="1" applyNumberFormat="1" applyFont="1" applyFill="1" applyBorder="1" applyAlignment="1">
      <alignment shrinkToFit="1"/>
    </xf>
    <xf numFmtId="0" fontId="11" fillId="0" borderId="26" xfId="1" applyFont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/>
    </xf>
    <xf numFmtId="166" fontId="1" fillId="2" borderId="33" xfId="1" applyNumberFormat="1" applyFont="1" applyFill="1" applyBorder="1" applyAlignment="1">
      <alignment horizontal="center"/>
    </xf>
    <xf numFmtId="166" fontId="1" fillId="2" borderId="34" xfId="1" applyNumberFormat="1" applyFont="1" applyFill="1" applyBorder="1" applyAlignment="1">
      <alignment horizontal="center"/>
    </xf>
    <xf numFmtId="166" fontId="1" fillId="2" borderId="35" xfId="1" applyNumberFormat="1" applyFont="1" applyFill="1" applyBorder="1" applyAlignment="1">
      <alignment horizontal="center"/>
    </xf>
    <xf numFmtId="166" fontId="1" fillId="2" borderId="36" xfId="1" applyNumberFormat="1" applyFont="1" applyFill="1" applyBorder="1" applyAlignment="1">
      <alignment horizontal="center"/>
    </xf>
    <xf numFmtId="166" fontId="1" fillId="2" borderId="34" xfId="1" applyNumberFormat="1" applyFill="1" applyBorder="1" applyAlignment="1">
      <alignment horizontal="center"/>
    </xf>
    <xf numFmtId="166" fontId="1" fillId="2" borderId="19" xfId="1" applyNumberFormat="1" applyFill="1" applyBorder="1" applyAlignment="1">
      <alignment horizontal="center"/>
    </xf>
    <xf numFmtId="20" fontId="1" fillId="2" borderId="13" xfId="1" applyNumberFormat="1" applyFont="1" applyFill="1" applyBorder="1"/>
    <xf numFmtId="20" fontId="1" fillId="2" borderId="18" xfId="1" applyNumberFormat="1" applyFont="1" applyFill="1" applyBorder="1"/>
    <xf numFmtId="0" fontId="1" fillId="2" borderId="37" xfId="1" applyFill="1" applyBorder="1"/>
    <xf numFmtId="20" fontId="1" fillId="2" borderId="5" xfId="1" applyNumberFormat="1" applyFont="1" applyFill="1" applyBorder="1"/>
    <xf numFmtId="0" fontId="11" fillId="2" borderId="5" xfId="1" applyFont="1" applyFill="1" applyBorder="1" applyAlignment="1">
      <alignment horizontal="left" shrinkToFit="1"/>
    </xf>
    <xf numFmtId="0" fontId="1" fillId="2" borderId="10" xfId="1" applyFont="1" applyFill="1" applyBorder="1" applyAlignment="1">
      <alignment horizontal="center" vertical="center"/>
    </xf>
    <xf numFmtId="0" fontId="0" fillId="0" borderId="2" xfId="0" applyBorder="1" applyAlignment="1">
      <alignment shrinkToFi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166" fontId="1" fillId="2" borderId="38" xfId="1" applyNumberFormat="1" applyFont="1" applyFill="1" applyBorder="1" applyAlignment="1">
      <alignment horizontal="center"/>
    </xf>
    <xf numFmtId="0" fontId="1" fillId="2" borderId="39" xfId="1" applyFont="1" applyFill="1" applyBorder="1" applyAlignment="1">
      <alignment horizontal="left"/>
    </xf>
    <xf numFmtId="0" fontId="1" fillId="2" borderId="39" xfId="1" applyFill="1" applyBorder="1" applyAlignment="1">
      <alignment horizontal="center"/>
    </xf>
    <xf numFmtId="20" fontId="1" fillId="2" borderId="40" xfId="1" applyNumberFormat="1" applyFont="1" applyFill="1" applyBorder="1"/>
    <xf numFmtId="20" fontId="1" fillId="2" borderId="39" xfId="1" applyNumberFormat="1" applyFont="1" applyFill="1" applyBorder="1"/>
    <xf numFmtId="0" fontId="11" fillId="2" borderId="39" xfId="1" applyFont="1" applyFill="1" applyBorder="1" applyAlignment="1">
      <alignment horizontal="center" vertical="center" wrapText="1"/>
    </xf>
    <xf numFmtId="1" fontId="11" fillId="2" borderId="41" xfId="1" applyNumberFormat="1" applyFont="1" applyFill="1" applyBorder="1" applyAlignment="1">
      <alignment horizontal="center"/>
    </xf>
    <xf numFmtId="0" fontId="11" fillId="2" borderId="39" xfId="1" applyFont="1" applyFill="1" applyBorder="1" applyAlignment="1">
      <alignment horizontal="left" shrinkToFit="1"/>
    </xf>
    <xf numFmtId="0" fontId="11" fillId="2" borderId="39" xfId="1" applyFont="1" applyFill="1" applyBorder="1" applyAlignment="1">
      <alignment shrinkToFit="1"/>
    </xf>
    <xf numFmtId="0" fontId="1" fillId="2" borderId="42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43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/>
    </xf>
    <xf numFmtId="0" fontId="14" fillId="2" borderId="2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shrinkToFit="1"/>
    </xf>
    <xf numFmtId="0" fontId="1" fillId="3" borderId="2" xfId="1" applyFill="1" applyBorder="1"/>
    <xf numFmtId="0" fontId="11" fillId="2" borderId="24" xfId="1" applyFont="1" applyFill="1" applyBorder="1" applyAlignment="1">
      <alignment shrinkToFit="1"/>
    </xf>
    <xf numFmtId="0" fontId="1" fillId="2" borderId="44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center" wrapText="1"/>
    </xf>
    <xf numFmtId="166" fontId="1" fillId="2" borderId="45" xfId="1" applyNumberFormat="1" applyFont="1" applyFill="1" applyBorder="1" applyAlignment="1">
      <alignment horizontal="center"/>
    </xf>
    <xf numFmtId="0" fontId="1" fillId="2" borderId="46" xfId="1" applyFont="1" applyFill="1" applyBorder="1" applyAlignment="1">
      <alignment horizontal="left"/>
    </xf>
    <xf numFmtId="0" fontId="1" fillId="2" borderId="46" xfId="1" applyFill="1" applyBorder="1" applyAlignment="1">
      <alignment horizontal="center"/>
    </xf>
    <xf numFmtId="20" fontId="1" fillId="2" borderId="47" xfId="1" applyNumberFormat="1" applyFont="1" applyFill="1" applyBorder="1"/>
    <xf numFmtId="0" fontId="1" fillId="2" borderId="46" xfId="1" applyFont="1" applyFill="1" applyBorder="1" applyAlignment="1">
      <alignment horizontal="center"/>
    </xf>
    <xf numFmtId="20" fontId="1" fillId="2" borderId="46" xfId="1" applyNumberFormat="1" applyFont="1" applyFill="1" applyBorder="1"/>
    <xf numFmtId="0" fontId="11" fillId="2" borderId="46" xfId="1" applyFont="1" applyFill="1" applyBorder="1" applyAlignment="1">
      <alignment shrinkToFit="1"/>
    </xf>
    <xf numFmtId="0" fontId="14" fillId="2" borderId="46" xfId="1" applyFont="1" applyFill="1" applyBorder="1" applyAlignment="1">
      <alignment horizontal="center" vertical="center" shrinkToFit="1"/>
    </xf>
    <xf numFmtId="1" fontId="11" fillId="2" borderId="48" xfId="1" applyNumberFormat="1" applyFont="1" applyFill="1" applyBorder="1" applyAlignment="1">
      <alignment horizontal="center"/>
    </xf>
    <xf numFmtId="1" fontId="1" fillId="2" borderId="5" xfId="1" applyNumberFormat="1" applyFont="1" applyFill="1" applyBorder="1" applyAlignment="1">
      <alignment shrinkToFit="1"/>
    </xf>
    <xf numFmtId="0" fontId="2" fillId="2" borderId="3" xfId="1" applyFont="1" applyFill="1" applyBorder="1" applyAlignment="1">
      <alignment horizontal="center" vertical="center" wrapText="1"/>
    </xf>
    <xf numFmtId="166" fontId="2" fillId="2" borderId="33" xfId="1" applyNumberFormat="1" applyFont="1" applyFill="1" applyBorder="1" applyAlignment="1">
      <alignment horizontal="center"/>
    </xf>
    <xf numFmtId="0" fontId="2" fillId="2" borderId="22" xfId="1" applyFont="1" applyFill="1" applyBorder="1" applyAlignment="1">
      <alignment horizontal="left"/>
    </xf>
    <xf numFmtId="0" fontId="2" fillId="2" borderId="22" xfId="1" applyFont="1" applyFill="1" applyBorder="1" applyAlignment="1">
      <alignment horizontal="center"/>
    </xf>
    <xf numFmtId="0" fontId="15" fillId="2" borderId="22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20" fontId="2" fillId="2" borderId="8" xfId="1" applyNumberFormat="1" applyFont="1" applyFill="1" applyBorder="1"/>
    <xf numFmtId="20" fontId="2" fillId="2" borderId="1" xfId="1" applyNumberFormat="1" applyFont="1" applyFill="1" applyBorder="1"/>
    <xf numFmtId="0" fontId="15" fillId="2" borderId="8" xfId="1" applyFont="1" applyFill="1" applyBorder="1" applyAlignment="1">
      <alignment shrinkToFit="1"/>
    </xf>
    <xf numFmtId="1" fontId="15" fillId="2" borderId="1" xfId="1" applyNumberFormat="1" applyFont="1" applyFill="1" applyBorder="1" applyAlignment="1">
      <alignment shrinkToFit="1"/>
    </xf>
    <xf numFmtId="0" fontId="15" fillId="2" borderId="1" xfId="1" applyFont="1" applyFill="1" applyBorder="1" applyAlignment="1">
      <alignment horizontal="center" vertical="center" wrapText="1"/>
    </xf>
    <xf numFmtId="1" fontId="15" fillId="2" borderId="15" xfId="1" applyNumberFormat="1" applyFont="1" applyFill="1" applyBorder="1" applyAlignment="1">
      <alignment horizontal="center"/>
    </xf>
    <xf numFmtId="166" fontId="2" fillId="2" borderId="34" xfId="1" applyNumberFormat="1" applyFont="1" applyFill="1" applyBorder="1" applyAlignment="1">
      <alignment horizontal="center"/>
    </xf>
    <xf numFmtId="0" fontId="2" fillId="2" borderId="26" xfId="1" applyFont="1" applyFill="1" applyBorder="1" applyAlignment="1">
      <alignment horizontal="left"/>
    </xf>
    <xf numFmtId="0" fontId="2" fillId="2" borderId="26" xfId="1" applyFont="1" applyFill="1" applyBorder="1" applyAlignment="1">
      <alignment horizontal="center"/>
    </xf>
    <xf numFmtId="20" fontId="2" fillId="2" borderId="27" xfId="1" applyNumberFormat="1" applyFont="1" applyFill="1" applyBorder="1"/>
    <xf numFmtId="20" fontId="2" fillId="2" borderId="26" xfId="1" applyNumberFormat="1" applyFont="1" applyFill="1" applyBorder="1"/>
    <xf numFmtId="0" fontId="2" fillId="2" borderId="26" xfId="1" applyFont="1" applyFill="1" applyBorder="1" applyAlignment="1">
      <alignment horizontal="left" shrinkToFit="1"/>
    </xf>
    <xf numFmtId="1" fontId="15" fillId="2" borderId="26" xfId="1" applyNumberFormat="1" applyFont="1" applyFill="1" applyBorder="1" applyAlignment="1">
      <alignment shrinkToFit="1"/>
    </xf>
    <xf numFmtId="0" fontId="15" fillId="2" borderId="26" xfId="1" applyFont="1" applyFill="1" applyBorder="1" applyAlignment="1">
      <alignment horizontal="center" vertical="center" wrapText="1"/>
    </xf>
    <xf numFmtId="1" fontId="15" fillId="2" borderId="28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left" shrinkToFit="1"/>
    </xf>
    <xf numFmtId="0" fontId="15" fillId="2" borderId="1" xfId="1" applyFont="1" applyFill="1" applyBorder="1" applyAlignment="1">
      <alignment shrinkToFit="1"/>
    </xf>
    <xf numFmtId="166" fontId="2" fillId="2" borderId="3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 vertical="center" wrapText="1"/>
    </xf>
    <xf numFmtId="1" fontId="15" fillId="2" borderId="30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shrinkToFit="1"/>
    </xf>
    <xf numFmtId="166" fontId="2" fillId="2" borderId="35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20" fontId="2" fillId="2" borderId="24" xfId="1" applyNumberFormat="1" applyFont="1" applyFill="1" applyBorder="1"/>
    <xf numFmtId="20" fontId="2" fillId="2" borderId="5" xfId="1" applyNumberFormat="1" applyFont="1" applyFill="1" applyBorder="1"/>
    <xf numFmtId="0" fontId="15" fillId="2" borderId="24" xfId="1" applyFont="1" applyFill="1" applyBorder="1" applyAlignment="1">
      <alignment shrinkToFit="1"/>
    </xf>
    <xf numFmtId="1" fontId="15" fillId="2" borderId="5" xfId="1" applyNumberFormat="1" applyFont="1" applyFill="1" applyBorder="1" applyAlignment="1">
      <alignment shrinkToFit="1"/>
    </xf>
    <xf numFmtId="0" fontId="15" fillId="2" borderId="5" xfId="1" applyFont="1" applyFill="1" applyBorder="1" applyAlignment="1">
      <alignment horizontal="center" vertical="center" wrapText="1"/>
    </xf>
    <xf numFmtId="1" fontId="15" fillId="2" borderId="16" xfId="1" applyNumberFormat="1" applyFont="1" applyFill="1" applyBorder="1" applyAlignment="1">
      <alignment horizontal="center"/>
    </xf>
    <xf numFmtId="0" fontId="15" fillId="2" borderId="6" xfId="1" applyFont="1" applyFill="1" applyBorder="1" applyAlignment="1">
      <alignment shrinkToFit="1"/>
    </xf>
    <xf numFmtId="1" fontId="15" fillId="2" borderId="41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 shrinkToFit="1"/>
    </xf>
    <xf numFmtId="0" fontId="2" fillId="2" borderId="1" xfId="1" applyFont="1" applyFill="1" applyBorder="1"/>
    <xf numFmtId="0" fontId="2" fillId="2" borderId="0" xfId="1" applyFont="1" applyFill="1"/>
    <xf numFmtId="0" fontId="2" fillId="2" borderId="0" xfId="1" applyFont="1" applyFill="1" applyAlignment="1">
      <alignment shrinkToFit="1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/>
    <xf numFmtId="165" fontId="2" fillId="2" borderId="0" xfId="1" applyNumberFormat="1" applyFont="1" applyFill="1" applyAlignment="1">
      <alignment horizontal="center"/>
    </xf>
    <xf numFmtId="0" fontId="15" fillId="2" borderId="2" xfId="1" applyFont="1" applyFill="1" applyBorder="1" applyAlignment="1">
      <alignment shrinkToFit="1"/>
    </xf>
    <xf numFmtId="0" fontId="2" fillId="2" borderId="0" xfId="1" applyFont="1" applyFill="1" applyBorder="1" applyAlignment="1">
      <alignment horizontal="left" shrinkToFit="1"/>
    </xf>
    <xf numFmtId="1" fontId="15" fillId="2" borderId="0" xfId="1" applyNumberFormat="1" applyFont="1" applyFill="1" applyBorder="1" applyAlignment="1">
      <alignment shrinkToFit="1"/>
    </xf>
    <xf numFmtId="1" fontId="15" fillId="2" borderId="0" xfId="1" applyNumberFormat="1" applyFont="1" applyFill="1" applyBorder="1" applyAlignment="1">
      <alignment horizontal="center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16" fillId="2" borderId="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8" fillId="2" borderId="0" xfId="1" applyFont="1" applyFill="1"/>
    <xf numFmtId="0" fontId="15" fillId="2" borderId="5" xfId="1" applyFont="1" applyFill="1" applyBorder="1" applyAlignment="1">
      <alignment shrinkToFit="1"/>
    </xf>
    <xf numFmtId="166" fontId="2" fillId="2" borderId="38" xfId="1" applyNumberFormat="1" applyFont="1" applyFill="1" applyBorder="1" applyAlignment="1">
      <alignment horizontal="center"/>
    </xf>
    <xf numFmtId="0" fontId="2" fillId="2" borderId="39" xfId="1" applyFont="1" applyFill="1" applyBorder="1" applyAlignment="1">
      <alignment horizontal="left"/>
    </xf>
    <xf numFmtId="0" fontId="2" fillId="2" borderId="39" xfId="1" applyFont="1" applyFill="1" applyBorder="1" applyAlignment="1">
      <alignment horizontal="center"/>
    </xf>
    <xf numFmtId="0" fontId="15" fillId="2" borderId="3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shrinkToFit="1"/>
    </xf>
    <xf numFmtId="0" fontId="1" fillId="2" borderId="10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shrinkToFit="1"/>
    </xf>
    <xf numFmtId="1" fontId="11" fillId="2" borderId="39" xfId="1" applyNumberFormat="1" applyFont="1" applyFill="1" applyBorder="1" applyAlignment="1">
      <alignment shrinkToFit="1"/>
    </xf>
    <xf numFmtId="0" fontId="14" fillId="2" borderId="39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14" fillId="2" borderId="22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32" xfId="0" applyFont="1" applyBorder="1" applyAlignment="1">
      <alignment horizontal="center"/>
    </xf>
    <xf numFmtId="1" fontId="14" fillId="2" borderId="0" xfId="1" applyNumberFormat="1" applyFont="1" applyFill="1" applyBorder="1" applyAlignment="1">
      <alignment horizontal="center" shrinkToFit="1"/>
    </xf>
    <xf numFmtId="0" fontId="11" fillId="2" borderId="6" xfId="1" applyFont="1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2" fillId="2" borderId="13" xfId="1" applyFont="1" applyFill="1" applyBorder="1" applyAlignment="1">
      <alignment horizontal="left"/>
    </xf>
    <xf numFmtId="0" fontId="2" fillId="2" borderId="13" xfId="1" applyFont="1" applyFill="1" applyBorder="1" applyAlignment="1">
      <alignment horizontal="center"/>
    </xf>
    <xf numFmtId="20" fontId="2" fillId="2" borderId="49" xfId="1" applyNumberFormat="1" applyFont="1" applyFill="1" applyBorder="1"/>
    <xf numFmtId="20" fontId="2" fillId="2" borderId="13" xfId="1" applyNumberFormat="1" applyFont="1" applyFill="1" applyBorder="1"/>
    <xf numFmtId="0" fontId="15" fillId="0" borderId="37" xfId="1" applyFont="1" applyFill="1" applyBorder="1" applyAlignment="1">
      <alignment horizontal="left" shrinkToFit="1"/>
    </xf>
    <xf numFmtId="1" fontId="15" fillId="2" borderId="50" xfId="1" applyNumberFormat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21" fillId="0" borderId="1" xfId="0" applyFont="1" applyBorder="1" applyAlignment="1">
      <alignment shrinkToFit="1"/>
    </xf>
    <xf numFmtId="166" fontId="1" fillId="2" borderId="12" xfId="1" applyNumberFormat="1" applyFont="1" applyFill="1" applyBorder="1" applyAlignment="1">
      <alignment horizontal="center"/>
    </xf>
    <xf numFmtId="0" fontId="1" fillId="2" borderId="13" xfId="1" applyFont="1" applyFill="1" applyBorder="1"/>
    <xf numFmtId="0" fontId="10" fillId="2" borderId="13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 vertical="center" shrinkToFit="1"/>
    </xf>
    <xf numFmtId="0" fontId="11" fillId="2" borderId="26" xfId="1" applyFont="1" applyFill="1" applyBorder="1" applyAlignment="1">
      <alignment horizontal="left" shrinkToFit="1"/>
    </xf>
    <xf numFmtId="0" fontId="15" fillId="0" borderId="51" xfId="1" applyFont="1" applyFill="1" applyBorder="1" applyAlignment="1">
      <alignment horizontal="left" shrinkToFit="1"/>
    </xf>
    <xf numFmtId="0" fontId="15" fillId="2" borderId="40" xfId="1" applyFont="1" applyFill="1" applyBorder="1" applyAlignment="1">
      <alignment shrinkToFit="1"/>
    </xf>
    <xf numFmtId="1" fontId="15" fillId="2" borderId="39" xfId="1" applyNumberFormat="1" applyFont="1" applyFill="1" applyBorder="1" applyAlignment="1">
      <alignment shrinkToFit="1"/>
    </xf>
    <xf numFmtId="0" fontId="15" fillId="2" borderId="26" xfId="1" applyFont="1" applyFill="1" applyBorder="1" applyAlignment="1">
      <alignment shrinkToFit="1"/>
    </xf>
    <xf numFmtId="20" fontId="2" fillId="2" borderId="29" xfId="1" applyNumberFormat="1" applyFont="1" applyFill="1" applyBorder="1"/>
    <xf numFmtId="20" fontId="2" fillId="2" borderId="6" xfId="1" applyNumberFormat="1" applyFont="1" applyFill="1" applyBorder="1"/>
    <xf numFmtId="0" fontId="15" fillId="2" borderId="6" xfId="1" applyFont="1" applyFill="1" applyBorder="1" applyAlignment="1">
      <alignment horizontal="left" shrinkToFit="1"/>
    </xf>
    <xf numFmtId="0" fontId="1" fillId="2" borderId="46" xfId="1" applyFont="1" applyFill="1" applyBorder="1"/>
    <xf numFmtId="0" fontId="15" fillId="2" borderId="27" xfId="1" applyFont="1" applyFill="1" applyBorder="1" applyAlignment="1">
      <alignment shrinkToFit="1"/>
    </xf>
    <xf numFmtId="0" fontId="15" fillId="2" borderId="46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left" shrinkToFit="1"/>
    </xf>
    <xf numFmtId="1" fontId="2" fillId="2" borderId="1" xfId="1" applyNumberFormat="1" applyFont="1" applyFill="1" applyBorder="1" applyAlignment="1">
      <alignment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shrinkToFit="1"/>
    </xf>
    <xf numFmtId="0" fontId="2" fillId="2" borderId="27" xfId="1" applyFont="1" applyFill="1" applyBorder="1" applyAlignment="1">
      <alignment shrinkToFit="1"/>
    </xf>
    <xf numFmtId="1" fontId="2" fillId="2" borderId="26" xfId="1" applyNumberFormat="1" applyFont="1" applyFill="1" applyBorder="1" applyAlignment="1">
      <alignment shrinkToFit="1"/>
    </xf>
    <xf numFmtId="0" fontId="2" fillId="2" borderId="8" xfId="1" applyFont="1" applyFill="1" applyBorder="1" applyAlignment="1">
      <alignment shrinkToFit="1"/>
    </xf>
    <xf numFmtId="0" fontId="2" fillId="2" borderId="24" xfId="1" applyFont="1" applyFill="1" applyBorder="1" applyAlignment="1">
      <alignment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shrinkToFit="1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5" xfId="1" applyFont="1" applyFill="1" applyBorder="1"/>
    <xf numFmtId="0" fontId="22" fillId="2" borderId="2" xfId="1" applyFont="1" applyFill="1" applyBorder="1" applyAlignment="1">
      <alignment horizontal="left" shrinkToFit="1"/>
    </xf>
    <xf numFmtId="0" fontId="23" fillId="2" borderId="2" xfId="1" applyFont="1" applyFill="1" applyBorder="1"/>
    <xf numFmtId="0" fontId="24" fillId="2" borderId="2" xfId="1" applyFont="1" applyFill="1" applyBorder="1"/>
    <xf numFmtId="0" fontId="22" fillId="2" borderId="2" xfId="1" applyFont="1" applyFill="1" applyBorder="1" applyAlignment="1">
      <alignment shrinkToFit="1"/>
    </xf>
    <xf numFmtId="0" fontId="2" fillId="2" borderId="26" xfId="1" applyFont="1" applyFill="1" applyBorder="1" applyAlignment="1">
      <alignment shrinkToFit="1"/>
    </xf>
    <xf numFmtId="0" fontId="2" fillId="2" borderId="26" xfId="1" applyFont="1" applyFill="1" applyBorder="1"/>
    <xf numFmtId="166" fontId="2" fillId="2" borderId="45" xfId="1" applyNumberFormat="1" applyFont="1" applyFill="1" applyBorder="1" applyAlignment="1">
      <alignment horizontal="center"/>
    </xf>
    <xf numFmtId="0" fontId="2" fillId="2" borderId="46" xfId="1" applyFont="1" applyFill="1" applyBorder="1" applyAlignment="1">
      <alignment horizontal="left"/>
    </xf>
    <xf numFmtId="0" fontId="2" fillId="2" borderId="46" xfId="1" applyFont="1" applyFill="1" applyBorder="1" applyAlignment="1">
      <alignment horizontal="center"/>
    </xf>
    <xf numFmtId="20" fontId="2" fillId="2" borderId="47" xfId="1" applyNumberFormat="1" applyFont="1" applyFill="1" applyBorder="1"/>
    <xf numFmtId="20" fontId="2" fillId="2" borderId="46" xfId="1" applyNumberFormat="1" applyFont="1" applyFill="1" applyBorder="1"/>
    <xf numFmtId="1" fontId="15" fillId="2" borderId="48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 shrinkToFit="1"/>
    </xf>
    <xf numFmtId="0" fontId="15" fillId="2" borderId="26" xfId="1" applyFont="1" applyFill="1" applyBorder="1" applyAlignment="1">
      <alignment horizontal="left" shrinkToFit="1"/>
    </xf>
    <xf numFmtId="0" fontId="15" fillId="2" borderId="51" xfId="1" applyFont="1" applyFill="1" applyBorder="1" applyAlignment="1">
      <alignment horizontal="left" shrinkToFit="1"/>
    </xf>
    <xf numFmtId="0" fontId="2" fillId="2" borderId="46" xfId="1" applyFont="1" applyFill="1" applyBorder="1"/>
    <xf numFmtId="0" fontId="25" fillId="2" borderId="5" xfId="1" applyFont="1" applyFill="1" applyBorder="1" applyAlignment="1">
      <alignment horizontal="center"/>
    </xf>
    <xf numFmtId="1" fontId="2" fillId="2" borderId="0" xfId="1" applyNumberFormat="1" applyFont="1" applyFill="1" applyAlignment="1">
      <alignment horizontal="center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</cellXfs>
  <cellStyles count="2">
    <cellStyle name="Normalny" xfId="0" builtinId="0"/>
    <cellStyle name="Normalny_Plany_niestacjonarne_2016_2017_13_wrzesni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22" zoomScale="85" zoomScaleNormal="85" workbookViewId="0">
      <selection activeCell="H23" sqref="H23"/>
    </sheetView>
  </sheetViews>
  <sheetFormatPr defaultColWidth="9.109375" defaultRowHeight="13.2" x14ac:dyDescent="0.25"/>
  <cols>
    <col min="1" max="1" width="10.44140625" style="8" customWidth="1"/>
    <col min="2" max="2" width="10.5546875" style="8" customWidth="1"/>
    <col min="3" max="3" width="10.332031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44.21875" style="8" customWidth="1"/>
    <col min="8" max="8" width="25.109375" style="10" customWidth="1"/>
    <col min="9" max="9" width="9" style="11" customWidth="1"/>
    <col min="10" max="10" width="7.44140625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30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6" t="s">
        <v>77</v>
      </c>
      <c r="C3" s="7"/>
      <c r="H3" s="12">
        <v>44131</v>
      </c>
      <c r="M3" s="13"/>
    </row>
    <row r="4" spans="1:17" ht="17.399999999999999" x14ac:dyDescent="0.3">
      <c r="A4" s="5" t="s">
        <v>4</v>
      </c>
      <c r="B4" s="6" t="s">
        <v>5</v>
      </c>
      <c r="C4" s="7"/>
      <c r="G4" s="14"/>
      <c r="H4" s="15"/>
      <c r="I4" s="16"/>
    </row>
    <row r="5" spans="1:17" ht="17.399999999999999" x14ac:dyDescent="0.3">
      <c r="A5" s="5" t="s">
        <v>28</v>
      </c>
      <c r="B5" s="17" t="s">
        <v>78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4" thickTop="1" thickBot="1" x14ac:dyDescent="0.3">
      <c r="A7" s="22" t="s">
        <v>6</v>
      </c>
      <c r="B7" s="23" t="s">
        <v>7</v>
      </c>
      <c r="C7" s="24" t="s">
        <v>8</v>
      </c>
      <c r="D7" s="306" t="s">
        <v>9</v>
      </c>
      <c r="E7" s="307"/>
      <c r="F7" s="308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124">
        <v>43764</v>
      </c>
      <c r="B8" s="29" t="str">
        <f t="shared" ref="B8:B20" si="0">IF(WEEKDAY(A8,2)=5,"piątek",IF(WEEKDAY(A8,2)=6,"sobota",IF(WEEKDAY(A8,2)=7,"niedziela","Błąd")))</f>
        <v>sobota</v>
      </c>
      <c r="C8" s="30" t="s">
        <v>27</v>
      </c>
      <c r="D8" s="31">
        <v>0.33333333333333331</v>
      </c>
      <c r="E8" s="32"/>
      <c r="F8" s="33">
        <v>0.43402777777777773</v>
      </c>
      <c r="G8" s="34" t="s">
        <v>15</v>
      </c>
      <c r="H8" s="35" t="s">
        <v>16</v>
      </c>
      <c r="I8" s="36" t="s">
        <v>33</v>
      </c>
      <c r="J8" s="37">
        <f t="shared" ref="J8:J40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5">
      <c r="A9" s="65">
        <v>43764</v>
      </c>
      <c r="B9" s="42" t="str">
        <f t="shared" si="0"/>
        <v>sobota</v>
      </c>
      <c r="C9" s="43" t="s">
        <v>5</v>
      </c>
      <c r="D9" s="44">
        <v>0.4375</v>
      </c>
      <c r="E9" s="45"/>
      <c r="F9" s="46">
        <v>0.54166666666666663</v>
      </c>
      <c r="G9" s="47" t="s">
        <v>19</v>
      </c>
      <c r="H9" s="48" t="s">
        <v>20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5">
      <c r="A10" s="125">
        <v>43764</v>
      </c>
      <c r="B10" s="85" t="str">
        <f t="shared" si="0"/>
        <v>sobota</v>
      </c>
      <c r="C10" s="86" t="s">
        <v>5</v>
      </c>
      <c r="D10" s="87">
        <v>0.5625</v>
      </c>
      <c r="E10" s="88" t="s">
        <v>14</v>
      </c>
      <c r="F10" s="89">
        <v>0.66319444444444442</v>
      </c>
      <c r="G10" s="90" t="s">
        <v>21</v>
      </c>
      <c r="H10" s="91" t="s">
        <v>18</v>
      </c>
      <c r="I10" s="92" t="s">
        <v>33</v>
      </c>
      <c r="J10" s="93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5">
      <c r="A11" s="65">
        <v>43765</v>
      </c>
      <c r="B11" s="42" t="str">
        <f t="shared" si="0"/>
        <v>niedziela</v>
      </c>
      <c r="C11" s="43" t="s">
        <v>5</v>
      </c>
      <c r="D11" s="44">
        <v>0.33333333333333331</v>
      </c>
      <c r="E11" s="45"/>
      <c r="F11" s="46">
        <v>0.43402777777777773</v>
      </c>
      <c r="G11" s="47" t="s">
        <v>25</v>
      </c>
      <c r="H11" s="48" t="s">
        <v>35</v>
      </c>
      <c r="I11" s="49" t="s">
        <v>33</v>
      </c>
      <c r="J11" s="50">
        <f t="shared" si="1"/>
        <v>3</v>
      </c>
      <c r="M11" s="52"/>
      <c r="N11" s="40"/>
      <c r="O11" s="41"/>
      <c r="P11" s="39"/>
      <c r="Q11" s="28"/>
    </row>
    <row r="12" spans="1:17" ht="12.75" customHeight="1" x14ac:dyDescent="0.25">
      <c r="A12" s="65">
        <v>43765</v>
      </c>
      <c r="B12" s="42" t="str">
        <f t="shared" si="0"/>
        <v>niedziela</v>
      </c>
      <c r="C12" s="43" t="s">
        <v>5</v>
      </c>
      <c r="D12" s="44">
        <v>0.4375</v>
      </c>
      <c r="E12" s="45"/>
      <c r="F12" s="46">
        <v>0.54166666666666663</v>
      </c>
      <c r="G12" s="53" t="s">
        <v>19</v>
      </c>
      <c r="H12" s="54" t="s">
        <v>20</v>
      </c>
      <c r="I12" s="49" t="s">
        <v>33</v>
      </c>
      <c r="J12" s="50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5">
      <c r="A13" s="65">
        <v>43765</v>
      </c>
      <c r="B13" s="42" t="str">
        <f t="shared" si="0"/>
        <v>niedziela</v>
      </c>
      <c r="C13" s="43" t="s">
        <v>5</v>
      </c>
      <c r="D13" s="44">
        <v>0.5625</v>
      </c>
      <c r="E13" s="45" t="s">
        <v>14</v>
      </c>
      <c r="F13" s="46">
        <v>0.66319444444444442</v>
      </c>
      <c r="G13" s="54" t="s">
        <v>17</v>
      </c>
      <c r="H13" s="54" t="s">
        <v>34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thickBot="1" x14ac:dyDescent="0.3">
      <c r="A14" s="126">
        <v>43765</v>
      </c>
      <c r="B14" s="55" t="str">
        <f t="shared" si="0"/>
        <v>niedziela</v>
      </c>
      <c r="C14" s="56" t="s">
        <v>5</v>
      </c>
      <c r="D14" s="57">
        <v>0.66666666666666663</v>
      </c>
      <c r="E14" s="58"/>
      <c r="F14" s="59">
        <v>0.77083333333333337</v>
      </c>
      <c r="G14" s="60" t="s">
        <v>17</v>
      </c>
      <c r="H14" s="61" t="s">
        <v>34</v>
      </c>
      <c r="I14" s="62" t="s">
        <v>33</v>
      </c>
      <c r="J14" s="63">
        <f t="shared" si="1"/>
        <v>3</v>
      </c>
      <c r="M14" s="39"/>
      <c r="N14" s="40"/>
      <c r="O14" s="41"/>
      <c r="P14" s="39"/>
      <c r="Q14" s="28"/>
    </row>
    <row r="15" spans="1:17" ht="12.75" customHeight="1" thickTop="1" x14ac:dyDescent="0.25">
      <c r="A15" s="127">
        <v>43799</v>
      </c>
      <c r="B15" s="94" t="str">
        <f t="shared" si="0"/>
        <v>sobota</v>
      </c>
      <c r="C15" s="95" t="s">
        <v>5</v>
      </c>
      <c r="D15" s="96">
        <v>0.33333333333333331</v>
      </c>
      <c r="E15" s="97"/>
      <c r="F15" s="98">
        <v>0.43402777777777773</v>
      </c>
      <c r="G15" s="99" t="s">
        <v>25</v>
      </c>
      <c r="H15" s="99" t="s">
        <v>35</v>
      </c>
      <c r="I15" s="100" t="s">
        <v>33</v>
      </c>
      <c r="J15" s="101">
        <f t="shared" si="1"/>
        <v>3</v>
      </c>
      <c r="M15" s="39"/>
      <c r="N15" s="40"/>
      <c r="O15" s="41"/>
      <c r="P15" s="39"/>
      <c r="Q15" s="28"/>
    </row>
    <row r="16" spans="1:17" ht="12.75" customHeight="1" x14ac:dyDescent="0.25">
      <c r="A16" s="65">
        <v>43799</v>
      </c>
      <c r="B16" s="42" t="str">
        <f t="shared" si="0"/>
        <v>sobota</v>
      </c>
      <c r="C16" s="43" t="s">
        <v>5</v>
      </c>
      <c r="D16" s="44">
        <v>0.4375</v>
      </c>
      <c r="E16" s="45"/>
      <c r="F16" s="46">
        <v>0.54166666666666663</v>
      </c>
      <c r="G16" s="54" t="s">
        <v>25</v>
      </c>
      <c r="H16" s="47" t="s">
        <v>35</v>
      </c>
      <c r="I16" s="49" t="s">
        <v>33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5">
      <c r="A17" s="65">
        <v>43799</v>
      </c>
      <c r="B17" s="42" t="str">
        <f t="shared" si="0"/>
        <v>sobota</v>
      </c>
      <c r="C17" s="43" t="s">
        <v>5</v>
      </c>
      <c r="D17" s="44">
        <v>0.5625</v>
      </c>
      <c r="E17" s="45" t="s">
        <v>14</v>
      </c>
      <c r="F17" s="46">
        <v>0.66319444444444442</v>
      </c>
      <c r="G17" s="54" t="s">
        <v>22</v>
      </c>
      <c r="H17" s="54" t="s">
        <v>36</v>
      </c>
      <c r="I17" s="49" t="s">
        <v>33</v>
      </c>
      <c r="J17" s="50">
        <f t="shared" si="1"/>
        <v>3</v>
      </c>
      <c r="M17" s="39"/>
      <c r="N17" s="40"/>
      <c r="O17" s="41"/>
      <c r="P17" s="39"/>
      <c r="Q17" s="28"/>
    </row>
    <row r="18" spans="1:17" ht="12.75" customHeight="1" x14ac:dyDescent="0.25">
      <c r="A18" s="125">
        <v>43799</v>
      </c>
      <c r="B18" s="85" t="str">
        <f t="shared" si="0"/>
        <v>sobota</v>
      </c>
      <c r="C18" s="86" t="s">
        <v>5</v>
      </c>
      <c r="D18" s="87">
        <v>0.66666666666666663</v>
      </c>
      <c r="E18" s="88"/>
      <c r="F18" s="102">
        <v>0.77083333333333337</v>
      </c>
      <c r="G18" s="103" t="s">
        <v>15</v>
      </c>
      <c r="H18" s="103" t="s">
        <v>16</v>
      </c>
      <c r="I18" s="92" t="s">
        <v>33</v>
      </c>
      <c r="J18" s="93">
        <f t="shared" si="1"/>
        <v>3</v>
      </c>
      <c r="M18" s="39"/>
      <c r="N18" s="40"/>
      <c r="O18" s="41"/>
      <c r="P18" s="39"/>
      <c r="Q18" s="28"/>
    </row>
    <row r="19" spans="1:17" ht="12.75" customHeight="1" x14ac:dyDescent="0.25">
      <c r="A19" s="65">
        <v>43800</v>
      </c>
      <c r="B19" s="42" t="str">
        <f t="shared" si="0"/>
        <v>niedziela</v>
      </c>
      <c r="C19" s="43" t="s">
        <v>5</v>
      </c>
      <c r="D19" s="44">
        <v>0.33333333333333331</v>
      </c>
      <c r="E19" s="45"/>
      <c r="F19" s="46">
        <v>0.43402777777777773</v>
      </c>
      <c r="G19" s="54" t="s">
        <v>25</v>
      </c>
      <c r="H19" s="54" t="s">
        <v>35</v>
      </c>
      <c r="I19" s="49" t="s">
        <v>33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5">
      <c r="A20" s="65">
        <v>43800</v>
      </c>
      <c r="B20" s="42" t="str">
        <f t="shared" si="0"/>
        <v>niedziela</v>
      </c>
      <c r="C20" s="43" t="s">
        <v>5</v>
      </c>
      <c r="D20" s="44">
        <v>0.4375</v>
      </c>
      <c r="E20" s="45"/>
      <c r="F20" s="46">
        <v>0.54166666666666663</v>
      </c>
      <c r="G20" s="54" t="s">
        <v>19</v>
      </c>
      <c r="H20" s="54" t="s">
        <v>20</v>
      </c>
      <c r="I20" s="49" t="s">
        <v>33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5">
      <c r="A21" s="65">
        <v>43800</v>
      </c>
      <c r="B21" s="42" t="str">
        <f t="shared" ref="B21:B31" si="2">IF(WEEKDAY(A21,2)=5,"piątek",IF(WEEKDAY(A21,2)=6,"sobota",IF(WEEKDAY(A21,2)=7,"niedziela","Błąd")))</f>
        <v>niedziela</v>
      </c>
      <c r="C21" s="43" t="s">
        <v>5</v>
      </c>
      <c r="D21" s="44">
        <v>0.5625</v>
      </c>
      <c r="E21" s="45" t="s">
        <v>14</v>
      </c>
      <c r="F21" s="46">
        <v>0.66319444444444442</v>
      </c>
      <c r="G21" s="51" t="s">
        <v>21</v>
      </c>
      <c r="H21" s="48" t="s">
        <v>18</v>
      </c>
      <c r="I21" s="49" t="s">
        <v>33</v>
      </c>
      <c r="J21" s="50">
        <f t="shared" si="1"/>
        <v>3</v>
      </c>
      <c r="M21" s="39"/>
      <c r="N21" s="40"/>
      <c r="O21" s="41"/>
      <c r="P21" s="39"/>
      <c r="Q21" s="28"/>
    </row>
    <row r="22" spans="1:17" ht="12.75" customHeight="1" thickBot="1" x14ac:dyDescent="0.3">
      <c r="A22" s="126">
        <v>43800</v>
      </c>
      <c r="B22" s="55" t="str">
        <f t="shared" si="2"/>
        <v>niedziela</v>
      </c>
      <c r="C22" s="56" t="s">
        <v>5</v>
      </c>
      <c r="D22" s="57">
        <v>0.66666666666666663</v>
      </c>
      <c r="E22" s="58"/>
      <c r="F22" s="59">
        <v>0.77083333333333337</v>
      </c>
      <c r="G22" s="68" t="s">
        <v>21</v>
      </c>
      <c r="H22" s="71" t="s">
        <v>18</v>
      </c>
      <c r="I22" s="62" t="s">
        <v>33</v>
      </c>
      <c r="J22" s="63">
        <f t="shared" si="1"/>
        <v>3</v>
      </c>
      <c r="M22" s="39"/>
      <c r="N22" s="40"/>
      <c r="O22" s="41"/>
      <c r="P22" s="39"/>
      <c r="Q22" s="28"/>
    </row>
    <row r="23" spans="1:17" ht="12.75" customHeight="1" thickTop="1" x14ac:dyDescent="0.25">
      <c r="A23" s="65">
        <v>43806</v>
      </c>
      <c r="B23" s="42" t="str">
        <f t="shared" si="2"/>
        <v>sobota</v>
      </c>
      <c r="C23" s="43" t="s">
        <v>5</v>
      </c>
      <c r="D23" s="96">
        <v>0.33333333333333331</v>
      </c>
      <c r="E23" s="97"/>
      <c r="F23" s="98">
        <v>0.43402777777777773</v>
      </c>
      <c r="G23" s="51" t="s">
        <v>24</v>
      </c>
      <c r="H23" s="48" t="s">
        <v>40</v>
      </c>
      <c r="I23" s="49" t="s">
        <v>33</v>
      </c>
      <c r="J23" s="50">
        <f t="shared" si="1"/>
        <v>3</v>
      </c>
      <c r="M23" s="39"/>
      <c r="N23" s="40"/>
      <c r="O23" s="41"/>
      <c r="P23" s="39"/>
      <c r="Q23" s="28"/>
    </row>
    <row r="24" spans="1:17" ht="12.75" customHeight="1" x14ac:dyDescent="0.25">
      <c r="A24" s="65">
        <v>43806</v>
      </c>
      <c r="B24" s="42" t="str">
        <f t="shared" si="2"/>
        <v>sobota</v>
      </c>
      <c r="C24" s="43" t="s">
        <v>5</v>
      </c>
      <c r="D24" s="44">
        <v>0.4375</v>
      </c>
      <c r="E24" s="45"/>
      <c r="F24" s="46">
        <v>0.50694444444444442</v>
      </c>
      <c r="G24" s="66" t="s">
        <v>24</v>
      </c>
      <c r="H24" s="67" t="s">
        <v>40</v>
      </c>
      <c r="I24" s="49" t="s">
        <v>33</v>
      </c>
      <c r="J24" s="50">
        <f t="shared" si="1"/>
        <v>2</v>
      </c>
      <c r="M24" s="39"/>
      <c r="N24" s="40"/>
      <c r="O24" s="41"/>
      <c r="P24" s="39"/>
      <c r="Q24" s="28"/>
    </row>
    <row r="25" spans="1:17" ht="12.75" customHeight="1" x14ac:dyDescent="0.25">
      <c r="A25" s="65">
        <v>43806</v>
      </c>
      <c r="B25" s="42" t="str">
        <f t="shared" si="2"/>
        <v>sobota</v>
      </c>
      <c r="C25" s="43" t="s">
        <v>5</v>
      </c>
      <c r="D25" s="44">
        <v>0.52083333333333337</v>
      </c>
      <c r="E25" s="45" t="s">
        <v>14</v>
      </c>
      <c r="F25" s="46">
        <v>0.66319444444444442</v>
      </c>
      <c r="G25" s="51" t="s">
        <v>23</v>
      </c>
      <c r="H25" s="66" t="s">
        <v>41</v>
      </c>
      <c r="I25" s="49" t="s">
        <v>33</v>
      </c>
      <c r="J25" s="50">
        <f t="shared" si="1"/>
        <v>4</v>
      </c>
      <c r="M25" s="39"/>
      <c r="N25" s="40"/>
      <c r="O25" s="41"/>
      <c r="P25" s="39"/>
      <c r="Q25" s="28"/>
    </row>
    <row r="26" spans="1:17" ht="12.75" customHeight="1" x14ac:dyDescent="0.25">
      <c r="A26" s="125">
        <v>43806</v>
      </c>
      <c r="B26" s="85" t="str">
        <f t="shared" si="2"/>
        <v>sobota</v>
      </c>
      <c r="C26" s="86" t="s">
        <v>5</v>
      </c>
      <c r="D26" s="87">
        <v>0.66666666666666663</v>
      </c>
      <c r="E26" s="88"/>
      <c r="F26" s="102">
        <v>0.77083333333333337</v>
      </c>
      <c r="G26" s="90" t="s">
        <v>19</v>
      </c>
      <c r="H26" s="104" t="s">
        <v>20</v>
      </c>
      <c r="I26" s="92" t="s">
        <v>33</v>
      </c>
      <c r="J26" s="93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5">
      <c r="A27" s="65">
        <v>43807</v>
      </c>
      <c r="B27" s="42" t="str">
        <f t="shared" si="2"/>
        <v>niedziela</v>
      </c>
      <c r="C27" s="43" t="s">
        <v>5</v>
      </c>
      <c r="D27" s="44">
        <v>0.33333333333333331</v>
      </c>
      <c r="E27" s="45"/>
      <c r="F27" s="46">
        <v>0.46875</v>
      </c>
      <c r="G27" s="51" t="s">
        <v>24</v>
      </c>
      <c r="H27" s="67" t="s">
        <v>40</v>
      </c>
      <c r="I27" s="49" t="s">
        <v>33</v>
      </c>
      <c r="J27" s="50">
        <f t="shared" si="1"/>
        <v>4</v>
      </c>
      <c r="M27" s="39"/>
      <c r="N27" s="40"/>
      <c r="O27" s="41"/>
      <c r="P27" s="39"/>
      <c r="Q27" s="28"/>
    </row>
    <row r="28" spans="1:17" ht="12.75" customHeight="1" x14ac:dyDescent="0.25">
      <c r="A28" s="65">
        <v>43807</v>
      </c>
      <c r="B28" s="42" t="str">
        <f t="shared" si="2"/>
        <v>niedziela</v>
      </c>
      <c r="C28" s="43" t="s">
        <v>5</v>
      </c>
      <c r="D28" s="44">
        <v>0.4375</v>
      </c>
      <c r="E28" s="45"/>
      <c r="F28" s="46">
        <v>0.54166666666666663</v>
      </c>
      <c r="G28" s="51" t="s">
        <v>23</v>
      </c>
      <c r="H28" s="67" t="s">
        <v>41</v>
      </c>
      <c r="I28" s="49" t="s">
        <v>33</v>
      </c>
      <c r="J28" s="50">
        <f t="shared" si="1"/>
        <v>3</v>
      </c>
      <c r="M28" s="39"/>
      <c r="N28" s="40"/>
      <c r="O28" s="41"/>
      <c r="P28" s="39"/>
      <c r="Q28" s="28"/>
    </row>
    <row r="29" spans="1:17" ht="12.6" customHeight="1" thickBot="1" x14ac:dyDescent="0.3">
      <c r="A29" s="65">
        <v>43807</v>
      </c>
      <c r="B29" s="42" t="str">
        <f t="shared" si="2"/>
        <v>niedziela</v>
      </c>
      <c r="C29" s="43" t="s">
        <v>5</v>
      </c>
      <c r="D29" s="44">
        <v>0.5625</v>
      </c>
      <c r="E29" s="45" t="s">
        <v>14</v>
      </c>
      <c r="F29" s="46">
        <v>0.62847222222222221</v>
      </c>
      <c r="G29" s="51" t="s">
        <v>23</v>
      </c>
      <c r="H29" s="67" t="s">
        <v>41</v>
      </c>
      <c r="I29" s="49" t="s">
        <v>33</v>
      </c>
      <c r="J29" s="50">
        <f t="shared" si="1"/>
        <v>2</v>
      </c>
      <c r="M29" s="39"/>
      <c r="N29" s="40"/>
      <c r="O29" s="41"/>
      <c r="P29" s="39"/>
      <c r="Q29" s="28"/>
    </row>
    <row r="30" spans="1:17" ht="12.75" customHeight="1" thickTop="1" x14ac:dyDescent="0.25">
      <c r="A30" s="127">
        <v>43841</v>
      </c>
      <c r="B30" s="94" t="str">
        <f t="shared" ref="B30" si="3">IF(WEEKDAY(A30,2)=5,"piątek",IF(WEEKDAY(A30,2)=6,"sobota",IF(WEEKDAY(A30,2)=7,"niedziela","Błąd")))</f>
        <v>sobota</v>
      </c>
      <c r="C30" s="95" t="s">
        <v>5</v>
      </c>
      <c r="D30" s="96">
        <v>0.33333333333333331</v>
      </c>
      <c r="E30" s="97"/>
      <c r="F30" s="98">
        <v>0.43402777777777773</v>
      </c>
      <c r="G30" s="105" t="s">
        <v>37</v>
      </c>
      <c r="H30" s="106"/>
      <c r="I30" s="100"/>
      <c r="J30" s="101">
        <v>3</v>
      </c>
      <c r="M30" s="39"/>
      <c r="N30" s="40"/>
      <c r="O30" s="41"/>
      <c r="P30" s="39"/>
      <c r="Q30" s="28"/>
    </row>
    <row r="31" spans="1:17" ht="12.75" customHeight="1" x14ac:dyDescent="0.25">
      <c r="A31" s="125">
        <v>43841</v>
      </c>
      <c r="B31" s="85" t="str">
        <f t="shared" si="2"/>
        <v>sobota</v>
      </c>
      <c r="C31" s="86" t="s">
        <v>5</v>
      </c>
      <c r="D31" s="87">
        <v>0.4375</v>
      </c>
      <c r="E31" s="88"/>
      <c r="F31" s="89">
        <v>0.54166666666666663</v>
      </c>
      <c r="G31" s="90" t="s">
        <v>37</v>
      </c>
      <c r="H31" s="104"/>
      <c r="I31" s="92"/>
      <c r="J31" s="93"/>
      <c r="M31" s="39"/>
      <c r="N31" s="40"/>
      <c r="O31" s="41"/>
      <c r="P31" s="39"/>
      <c r="Q31" s="28"/>
    </row>
    <row r="32" spans="1:17" x14ac:dyDescent="0.25">
      <c r="A32" s="65">
        <v>43842</v>
      </c>
      <c r="B32" s="42" t="str">
        <f t="shared" ref="B32:B34" si="4">IF(WEEKDAY(A32,2)=5,"piątek",IF(WEEKDAY(A32,2)=6,"sobota",IF(WEEKDAY(A32,2)=7,"niedziela","Błąd")))</f>
        <v>niedziela</v>
      </c>
      <c r="C32" s="43" t="s">
        <v>5</v>
      </c>
      <c r="D32" s="44">
        <v>0.33333333333333331</v>
      </c>
      <c r="E32" s="45"/>
      <c r="F32" s="46">
        <v>0.43402777777777773</v>
      </c>
      <c r="G32" s="51" t="s">
        <v>26</v>
      </c>
      <c r="H32" s="69" t="s">
        <v>16</v>
      </c>
      <c r="I32" s="49" t="s">
        <v>33</v>
      </c>
      <c r="J32" s="50">
        <f t="shared" si="1"/>
        <v>3</v>
      </c>
      <c r="K32" s="52"/>
      <c r="L32" s="52"/>
      <c r="M32" s="52"/>
    </row>
    <row r="33" spans="1:17" x14ac:dyDescent="0.25">
      <c r="A33" s="65">
        <v>43842</v>
      </c>
      <c r="B33" s="42" t="str">
        <f t="shared" si="4"/>
        <v>niedziela</v>
      </c>
      <c r="C33" s="43" t="s">
        <v>5</v>
      </c>
      <c r="D33" s="44">
        <v>0.4375</v>
      </c>
      <c r="E33" s="45"/>
      <c r="F33" s="46">
        <v>0.54166666666666663</v>
      </c>
      <c r="G33" s="51" t="s">
        <v>26</v>
      </c>
      <c r="H33" s="70" t="s">
        <v>16</v>
      </c>
      <c r="I33" s="49" t="s">
        <v>33</v>
      </c>
      <c r="J33" s="50">
        <f t="shared" si="1"/>
        <v>3</v>
      </c>
      <c r="K33" s="52"/>
      <c r="L33" s="52"/>
      <c r="M33" s="52"/>
    </row>
    <row r="34" spans="1:17" ht="13.8" thickBot="1" x14ac:dyDescent="0.3">
      <c r="A34" s="126">
        <v>43842</v>
      </c>
      <c r="B34" s="55" t="str">
        <f t="shared" si="4"/>
        <v>niedziela</v>
      </c>
      <c r="C34" s="56" t="s">
        <v>5</v>
      </c>
      <c r="D34" s="57">
        <v>0.5625</v>
      </c>
      <c r="E34" s="58" t="s">
        <v>14</v>
      </c>
      <c r="F34" s="133">
        <v>0.69791666666666663</v>
      </c>
      <c r="G34" s="134" t="s">
        <v>29</v>
      </c>
      <c r="H34" s="71" t="s">
        <v>42</v>
      </c>
      <c r="I34" s="62" t="s">
        <v>39</v>
      </c>
      <c r="J34" s="63">
        <f t="shared" si="1"/>
        <v>4</v>
      </c>
      <c r="K34" s="52"/>
      <c r="L34" s="52"/>
      <c r="M34" s="52"/>
      <c r="Q34" s="28"/>
    </row>
    <row r="35" spans="1:17" ht="13.8" thickTop="1" x14ac:dyDescent="0.25">
      <c r="A35" s="65">
        <v>43862</v>
      </c>
      <c r="B35" s="42" t="str">
        <f t="shared" ref="B35" si="5">IF(WEEKDAY(A35,2)=5,"piątek",IF(WEEKDAY(A35,2)=6,"sobota",IF(WEEKDAY(A35,2)=7,"niedziela","Błąd")))</f>
        <v>sobota</v>
      </c>
      <c r="C35" s="43" t="s">
        <v>5</v>
      </c>
      <c r="D35" s="108">
        <v>0.33333333333333331</v>
      </c>
      <c r="E35" s="109"/>
      <c r="F35" s="110">
        <v>0.43402777777777773</v>
      </c>
      <c r="G35" s="111" t="s">
        <v>22</v>
      </c>
      <c r="H35" s="111" t="s">
        <v>36</v>
      </c>
      <c r="I35" s="112" t="s">
        <v>33</v>
      </c>
      <c r="J35" s="113">
        <f t="shared" si="1"/>
        <v>3</v>
      </c>
      <c r="K35" s="52"/>
      <c r="L35" s="52"/>
      <c r="M35" s="52" t="s">
        <v>31</v>
      </c>
    </row>
    <row r="36" spans="1:17" x14ac:dyDescent="0.25">
      <c r="A36" s="65">
        <v>43862</v>
      </c>
      <c r="B36" s="42" t="str">
        <f t="shared" ref="B36:B40" si="6">IF(WEEKDAY(A36,2)=5,"piątek",IF(WEEKDAY(A36,2)=6,"sobota",IF(WEEKDAY(A36,2)=7,"niedziela","Błąd")))</f>
        <v>sobota</v>
      </c>
      <c r="C36" s="43" t="s">
        <v>5</v>
      </c>
      <c r="D36" s="108">
        <v>0.4375</v>
      </c>
      <c r="E36" s="109"/>
      <c r="F36" s="110">
        <v>0.54166666666666663</v>
      </c>
      <c r="G36" s="111" t="s">
        <v>22</v>
      </c>
      <c r="H36" s="111" t="s">
        <v>36</v>
      </c>
      <c r="I36" s="112" t="s">
        <v>33</v>
      </c>
      <c r="J36" s="113">
        <f t="shared" si="1"/>
        <v>3</v>
      </c>
      <c r="K36" s="52"/>
      <c r="L36" s="52"/>
      <c r="M36" s="52"/>
    </row>
    <row r="37" spans="1:17" x14ac:dyDescent="0.25">
      <c r="A37" s="65">
        <v>43862</v>
      </c>
      <c r="B37" s="42" t="str">
        <f t="shared" si="6"/>
        <v>sobota</v>
      </c>
      <c r="C37" s="43" t="s">
        <v>5</v>
      </c>
      <c r="D37" s="110">
        <v>0.5625</v>
      </c>
      <c r="E37" s="109" t="s">
        <v>14</v>
      </c>
      <c r="F37" s="114">
        <v>0.66319444444444442</v>
      </c>
      <c r="G37" s="115" t="s">
        <v>26</v>
      </c>
      <c r="H37" s="116" t="s">
        <v>16</v>
      </c>
      <c r="I37" s="112" t="s">
        <v>33</v>
      </c>
      <c r="J37" s="117">
        <f t="shared" si="1"/>
        <v>3</v>
      </c>
      <c r="K37" s="52"/>
      <c r="L37" s="52"/>
      <c r="M37" s="52"/>
    </row>
    <row r="38" spans="1:17" ht="12.75" customHeight="1" x14ac:dyDescent="0.25">
      <c r="A38" s="128">
        <v>43862</v>
      </c>
      <c r="B38" s="118" t="str">
        <f t="shared" si="6"/>
        <v>sobota</v>
      </c>
      <c r="C38" s="86" t="s">
        <v>5</v>
      </c>
      <c r="D38" s="119">
        <v>0.66666666666666663</v>
      </c>
      <c r="E38" s="118" t="s">
        <v>14</v>
      </c>
      <c r="F38" s="119">
        <v>0.80208333333333337</v>
      </c>
      <c r="G38" s="120" t="s">
        <v>29</v>
      </c>
      <c r="H38" s="121" t="s">
        <v>38</v>
      </c>
      <c r="I38" s="122" t="s">
        <v>39</v>
      </c>
      <c r="J38" s="123">
        <f t="shared" si="1"/>
        <v>4</v>
      </c>
      <c r="K38" s="52"/>
      <c r="L38" s="52"/>
      <c r="M38" s="52"/>
    </row>
    <row r="39" spans="1:17" ht="11.25" customHeight="1" x14ac:dyDescent="0.25">
      <c r="A39" s="129">
        <v>43863</v>
      </c>
      <c r="B39" s="69" t="str">
        <f t="shared" si="6"/>
        <v>niedziela</v>
      </c>
      <c r="C39" s="43" t="s">
        <v>5</v>
      </c>
      <c r="D39" s="64">
        <v>0.4375</v>
      </c>
      <c r="E39" s="64"/>
      <c r="F39" s="64">
        <v>0.57291666666666663</v>
      </c>
      <c r="G39" s="28" t="s">
        <v>29</v>
      </c>
      <c r="H39" s="69" t="s">
        <v>42</v>
      </c>
      <c r="I39" s="43" t="s">
        <v>39</v>
      </c>
      <c r="J39" s="72">
        <f t="shared" si="1"/>
        <v>4</v>
      </c>
      <c r="K39" s="52"/>
      <c r="L39" s="52"/>
      <c r="M39" s="52"/>
    </row>
    <row r="40" spans="1:17" ht="12.75" customHeight="1" thickBot="1" x14ac:dyDescent="0.3">
      <c r="A40" s="73">
        <v>43863</v>
      </c>
      <c r="B40" s="74" t="str">
        <f t="shared" si="6"/>
        <v>niedziela</v>
      </c>
      <c r="C40" s="75" t="s">
        <v>5</v>
      </c>
      <c r="D40" s="130">
        <v>0.58333333333333337</v>
      </c>
      <c r="E40" s="74"/>
      <c r="F40" s="131">
        <v>0.625</v>
      </c>
      <c r="G40" s="132" t="s">
        <v>43</v>
      </c>
      <c r="H40" s="74" t="s">
        <v>34</v>
      </c>
      <c r="I40" s="75" t="s">
        <v>33</v>
      </c>
      <c r="J40" s="76">
        <f t="shared" si="1"/>
        <v>1</v>
      </c>
      <c r="K40" s="52"/>
      <c r="L40" s="52"/>
      <c r="M40" s="52"/>
    </row>
    <row r="41" spans="1:17" ht="13.8" thickTop="1" x14ac:dyDescent="0.25">
      <c r="J41" s="9"/>
      <c r="K41" s="52"/>
      <c r="L41" s="52"/>
      <c r="M41" s="52"/>
    </row>
    <row r="42" spans="1:17" x14ac:dyDescent="0.25">
      <c r="G42" s="77" t="s">
        <v>23</v>
      </c>
      <c r="H42" s="78">
        <f>SUMIF($G$8:$G$40,G42,$J$8:$J$40)</f>
        <v>9</v>
      </c>
      <c r="I42" s="11">
        <v>9</v>
      </c>
      <c r="J42" s="79">
        <f>H42-I42</f>
        <v>0</v>
      </c>
      <c r="K42" s="52" t="s">
        <v>79</v>
      </c>
      <c r="L42" s="52"/>
      <c r="M42" s="52"/>
    </row>
    <row r="43" spans="1:17" x14ac:dyDescent="0.25">
      <c r="G43" s="77" t="s">
        <v>24</v>
      </c>
      <c r="H43" s="78">
        <f>SUMIF($G$8:$G$40,G43,$J$8:$J$40)</f>
        <v>9</v>
      </c>
      <c r="I43" s="11">
        <v>9</v>
      </c>
      <c r="J43" s="79">
        <f t="shared" ref="J43:J50" si="7">H43-I43</f>
        <v>0</v>
      </c>
      <c r="K43" s="52" t="s">
        <v>80</v>
      </c>
      <c r="L43" s="52"/>
      <c r="M43" s="52"/>
    </row>
    <row r="44" spans="1:17" x14ac:dyDescent="0.25">
      <c r="G44" s="80" t="s">
        <v>15</v>
      </c>
      <c r="H44" s="107">
        <f>SUMIF($G$8:$G$40,G44,$J$8:$J$40)+J18</f>
        <v>9</v>
      </c>
      <c r="I44" s="11">
        <v>9</v>
      </c>
      <c r="J44" s="79">
        <f t="shared" si="7"/>
        <v>0</v>
      </c>
      <c r="K44" s="52" t="s">
        <v>81</v>
      </c>
      <c r="L44" s="52"/>
      <c r="M44" s="52"/>
    </row>
    <row r="45" spans="1:17" x14ac:dyDescent="0.25">
      <c r="G45" s="77" t="s">
        <v>17</v>
      </c>
      <c r="H45" s="78">
        <f t="shared" ref="H45:H51" si="8">SUMIF($G$8:$G$40,G45,$J$8:$J$40)</f>
        <v>6</v>
      </c>
      <c r="I45" s="11">
        <v>6</v>
      </c>
      <c r="J45" s="79">
        <f t="shared" si="7"/>
        <v>0</v>
      </c>
      <c r="K45" s="52"/>
      <c r="L45" s="52"/>
      <c r="M45" s="52"/>
    </row>
    <row r="46" spans="1:17" x14ac:dyDescent="0.25">
      <c r="G46" s="80" t="s">
        <v>29</v>
      </c>
      <c r="H46" s="78">
        <f t="shared" si="8"/>
        <v>12</v>
      </c>
      <c r="I46" s="11">
        <v>12</v>
      </c>
      <c r="J46" s="79">
        <f t="shared" si="7"/>
        <v>0</v>
      </c>
    </row>
    <row r="47" spans="1:17" x14ac:dyDescent="0.25">
      <c r="G47" s="77" t="s">
        <v>21</v>
      </c>
      <c r="H47" s="78">
        <f t="shared" si="8"/>
        <v>9</v>
      </c>
      <c r="I47" s="11">
        <v>9</v>
      </c>
      <c r="J47" s="79">
        <f t="shared" si="7"/>
        <v>0</v>
      </c>
    </row>
    <row r="48" spans="1:17" x14ac:dyDescent="0.25">
      <c r="G48" s="78" t="s">
        <v>25</v>
      </c>
      <c r="H48" s="78">
        <f t="shared" si="8"/>
        <v>12</v>
      </c>
      <c r="I48" s="11">
        <v>12</v>
      </c>
      <c r="J48" s="79">
        <f t="shared" si="7"/>
        <v>0</v>
      </c>
    </row>
    <row r="49" spans="7:10" x14ac:dyDescent="0.25">
      <c r="G49" s="80" t="s">
        <v>22</v>
      </c>
      <c r="H49" s="78">
        <f t="shared" si="8"/>
        <v>9</v>
      </c>
      <c r="I49" s="11">
        <v>9</v>
      </c>
      <c r="J49" s="79">
        <f t="shared" si="7"/>
        <v>0</v>
      </c>
    </row>
    <row r="50" spans="7:10" x14ac:dyDescent="0.25">
      <c r="G50" s="78" t="s">
        <v>19</v>
      </c>
      <c r="H50" s="78">
        <f t="shared" si="8"/>
        <v>12</v>
      </c>
      <c r="I50" s="11">
        <v>12</v>
      </c>
      <c r="J50" s="79">
        <f t="shared" si="7"/>
        <v>0</v>
      </c>
    </row>
    <row r="51" spans="7:10" x14ac:dyDescent="0.25">
      <c r="G51" s="78" t="s">
        <v>26</v>
      </c>
      <c r="H51" s="78">
        <f t="shared" si="8"/>
        <v>9</v>
      </c>
      <c r="I51" s="11">
        <v>9</v>
      </c>
      <c r="J51" s="79">
        <f>H51-I51</f>
        <v>0</v>
      </c>
    </row>
    <row r="52" spans="7:10" x14ac:dyDescent="0.25">
      <c r="G52" s="52"/>
      <c r="H52" s="81">
        <f>SUM(H42:H51)</f>
        <v>96</v>
      </c>
      <c r="I52" s="82">
        <f t="shared" ref="I52:J52" si="9">SUM(I42:I51)</f>
        <v>96</v>
      </c>
      <c r="J52" s="81">
        <f t="shared" si="9"/>
        <v>0</v>
      </c>
    </row>
    <row r="53" spans="7:10" x14ac:dyDescent="0.25">
      <c r="G53" s="52"/>
      <c r="H53" s="81"/>
      <c r="J53" s="9"/>
    </row>
    <row r="54" spans="7:10" x14ac:dyDescent="0.25">
      <c r="G54" s="52"/>
      <c r="H54" s="81"/>
      <c r="J54" s="9"/>
    </row>
    <row r="55" spans="7:10" x14ac:dyDescent="0.25">
      <c r="G55" s="52"/>
      <c r="H55" s="81"/>
      <c r="J55" s="9"/>
    </row>
    <row r="56" spans="7:10" x14ac:dyDescent="0.25">
      <c r="G56" s="52"/>
      <c r="H56" s="81"/>
      <c r="J56" s="9"/>
    </row>
    <row r="57" spans="7:10" x14ac:dyDescent="0.25">
      <c r="G57" s="83"/>
      <c r="H57" s="84"/>
      <c r="J57" s="9"/>
    </row>
  </sheetData>
  <sortState ref="G49:I57">
    <sortCondition ref="G38"/>
  </sortState>
  <mergeCells count="1">
    <mergeCell ref="D7:F7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1" workbookViewId="0">
      <selection activeCell="B44" sqref="B44"/>
    </sheetView>
  </sheetViews>
  <sheetFormatPr defaultColWidth="9.109375" defaultRowHeight="13.2" x14ac:dyDescent="0.25"/>
  <cols>
    <col min="1" max="1" width="10.44140625" style="8" customWidth="1"/>
    <col min="2" max="2" width="10.5546875" style="8" customWidth="1"/>
    <col min="3" max="3" width="10.332031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44.21875" style="8" customWidth="1"/>
    <col min="8" max="8" width="25.109375" style="10" customWidth="1"/>
    <col min="9" max="9" width="9" style="11" customWidth="1"/>
    <col min="10" max="10" width="7.44140625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30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6" t="s">
        <v>3</v>
      </c>
      <c r="C3" s="7"/>
      <c r="H3" s="12">
        <v>43963</v>
      </c>
      <c r="M3" s="13"/>
    </row>
    <row r="4" spans="1:17" ht="17.399999999999999" x14ac:dyDescent="0.3">
      <c r="A4" s="5" t="s">
        <v>4</v>
      </c>
      <c r="B4" s="6" t="s">
        <v>44</v>
      </c>
      <c r="C4" s="7"/>
      <c r="G4" s="14"/>
      <c r="H4" s="15"/>
      <c r="I4" s="16"/>
    </row>
    <row r="5" spans="1:17" ht="17.399999999999999" x14ac:dyDescent="0.3">
      <c r="A5" s="5" t="s">
        <v>28</v>
      </c>
      <c r="B5" s="17" t="s">
        <v>32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4" thickTop="1" thickBot="1" x14ac:dyDescent="0.3">
      <c r="A7" s="135" t="s">
        <v>6</v>
      </c>
      <c r="B7" s="23" t="s">
        <v>7</v>
      </c>
      <c r="C7" s="24" t="s">
        <v>8</v>
      </c>
      <c r="D7" s="306" t="s">
        <v>9</v>
      </c>
      <c r="E7" s="307"/>
      <c r="F7" s="308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124">
        <v>43890</v>
      </c>
      <c r="B8" s="29" t="str">
        <f t="shared" ref="B8:B21" si="0">IF(WEEKDAY(A8,2)=5,"piątek",IF(WEEKDAY(A8,2)=6,"sobota",IF(WEEKDAY(A8,2)=7,"niedziela","Błąd")))</f>
        <v>sobota</v>
      </c>
      <c r="C8" s="30" t="s">
        <v>44</v>
      </c>
      <c r="D8" s="31">
        <v>0.33333333333333331</v>
      </c>
      <c r="E8" s="148"/>
      <c r="F8" s="33">
        <v>0.43402777777777773</v>
      </c>
      <c r="G8" s="34" t="s">
        <v>46</v>
      </c>
      <c r="H8" s="35" t="s">
        <v>63</v>
      </c>
      <c r="I8" s="36" t="s">
        <v>33</v>
      </c>
      <c r="J8" s="37">
        <f t="shared" ref="J8:J33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5">
      <c r="A9" s="65">
        <v>43890</v>
      </c>
      <c r="B9" s="42" t="str">
        <f t="shared" si="0"/>
        <v>sobota</v>
      </c>
      <c r="C9" s="43" t="s">
        <v>44</v>
      </c>
      <c r="D9" s="44">
        <v>0.4375</v>
      </c>
      <c r="E9" s="149"/>
      <c r="F9" s="46">
        <v>0.54166666666666663</v>
      </c>
      <c r="G9" s="47" t="s">
        <v>46</v>
      </c>
      <c r="H9" s="48" t="s">
        <v>63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5">
      <c r="A10" s="65">
        <v>43890</v>
      </c>
      <c r="B10" s="42" t="str">
        <f t="shared" si="0"/>
        <v>sobota</v>
      </c>
      <c r="C10" s="43" t="s">
        <v>44</v>
      </c>
      <c r="D10" s="44">
        <v>0.55208333333333337</v>
      </c>
      <c r="E10" s="149"/>
      <c r="F10" s="46">
        <v>0.66319444444444442</v>
      </c>
      <c r="G10" s="51" t="s">
        <v>65</v>
      </c>
      <c r="H10" s="48" t="s">
        <v>64</v>
      </c>
      <c r="I10" s="49" t="s">
        <v>33</v>
      </c>
      <c r="J10" s="50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5">
      <c r="A11" s="65">
        <v>43890</v>
      </c>
      <c r="B11" s="42" t="str">
        <f t="shared" si="0"/>
        <v>sobota</v>
      </c>
      <c r="C11" s="43" t="s">
        <v>44</v>
      </c>
      <c r="D11" s="44">
        <v>0.66666666666666663</v>
      </c>
      <c r="E11" s="149"/>
      <c r="F11" s="46">
        <v>0.76041666666666663</v>
      </c>
      <c r="G11" s="47" t="s">
        <v>65</v>
      </c>
      <c r="H11" s="48" t="s">
        <v>64</v>
      </c>
      <c r="I11" s="49" t="s">
        <v>33</v>
      </c>
      <c r="J11" s="50">
        <v>3</v>
      </c>
      <c r="M11" s="52"/>
      <c r="N11" s="40"/>
      <c r="O11" s="41"/>
      <c r="P11" s="39"/>
      <c r="Q11" s="28"/>
    </row>
    <row r="12" spans="1:17" ht="12.75" customHeight="1" x14ac:dyDescent="0.25">
      <c r="A12" s="139">
        <v>43891</v>
      </c>
      <c r="B12" s="140" t="str">
        <f t="shared" si="0"/>
        <v>niedziela</v>
      </c>
      <c r="C12" s="141" t="s">
        <v>44</v>
      </c>
      <c r="D12" s="142">
        <v>0.33333333333333331</v>
      </c>
      <c r="E12" s="150"/>
      <c r="F12" s="143">
        <v>0.43402777777777773</v>
      </c>
      <c r="G12" s="146" t="s">
        <v>46</v>
      </c>
      <c r="H12" s="147" t="s">
        <v>63</v>
      </c>
      <c r="I12" s="144" t="s">
        <v>33</v>
      </c>
      <c r="J12" s="145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5">
      <c r="A13" s="65">
        <v>43891</v>
      </c>
      <c r="B13" s="42" t="str">
        <f t="shared" si="0"/>
        <v>niedziela</v>
      </c>
      <c r="C13" s="43" t="s">
        <v>44</v>
      </c>
      <c r="D13" s="44">
        <v>0.4375</v>
      </c>
      <c r="E13" s="149"/>
      <c r="F13" s="46">
        <v>0.54166666666666663</v>
      </c>
      <c r="G13" s="54" t="s">
        <v>66</v>
      </c>
      <c r="H13" s="54" t="s">
        <v>67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x14ac:dyDescent="0.25">
      <c r="A14" s="65">
        <v>43891</v>
      </c>
      <c r="B14" s="42" t="str">
        <f t="shared" si="0"/>
        <v>niedziela</v>
      </c>
      <c r="C14" s="43" t="s">
        <v>44</v>
      </c>
      <c r="D14" s="44">
        <v>0.55208333333333337</v>
      </c>
      <c r="E14" s="149"/>
      <c r="F14" s="46">
        <v>0.65277777777777779</v>
      </c>
      <c r="G14" s="66" t="s">
        <v>66</v>
      </c>
      <c r="H14" s="54" t="s">
        <v>67</v>
      </c>
      <c r="I14" s="49" t="s">
        <v>33</v>
      </c>
      <c r="J14" s="50">
        <f t="shared" si="1"/>
        <v>3</v>
      </c>
      <c r="M14" s="39"/>
      <c r="N14" s="40"/>
      <c r="O14" s="41"/>
      <c r="P14" s="39"/>
      <c r="Q14" s="28"/>
    </row>
    <row r="15" spans="1:17" ht="12.75" customHeight="1" thickBot="1" x14ac:dyDescent="0.3">
      <c r="A15" s="126">
        <v>43891</v>
      </c>
      <c r="B15" s="55" t="str">
        <f t="shared" si="0"/>
        <v>niedziela</v>
      </c>
      <c r="C15" s="56" t="s">
        <v>44</v>
      </c>
      <c r="D15" s="57">
        <v>0.65972222222222221</v>
      </c>
      <c r="E15" s="151"/>
      <c r="F15" s="59">
        <v>0.76388888888888884</v>
      </c>
      <c r="G15" s="61" t="s">
        <v>68</v>
      </c>
      <c r="H15" s="61" t="s">
        <v>34</v>
      </c>
      <c r="I15" s="62" t="s">
        <v>33</v>
      </c>
      <c r="J15" s="63">
        <f t="shared" si="1"/>
        <v>3</v>
      </c>
      <c r="M15" s="39"/>
      <c r="N15" s="40"/>
      <c r="O15" s="41"/>
      <c r="P15" s="39"/>
      <c r="Q15" s="28"/>
    </row>
    <row r="16" spans="1:17" ht="12.75" customHeight="1" thickTop="1" x14ac:dyDescent="0.25">
      <c r="A16" s="65">
        <v>43960</v>
      </c>
      <c r="B16" s="42" t="str">
        <f t="shared" si="0"/>
        <v>sobota</v>
      </c>
      <c r="C16" s="43" t="s">
        <v>44</v>
      </c>
      <c r="D16" s="142">
        <v>0.33333333333333331</v>
      </c>
      <c r="E16" s="150"/>
      <c r="F16" s="143">
        <v>0.43402777777777773</v>
      </c>
      <c r="G16" s="54" t="s">
        <v>72</v>
      </c>
      <c r="H16" s="47" t="s">
        <v>42</v>
      </c>
      <c r="I16" s="152" t="s">
        <v>69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5">
      <c r="A17" s="125">
        <v>43960</v>
      </c>
      <c r="B17" s="85" t="str">
        <f t="shared" si="0"/>
        <v>sobota</v>
      </c>
      <c r="C17" s="86" t="s">
        <v>44</v>
      </c>
      <c r="D17" s="87">
        <v>0.4375</v>
      </c>
      <c r="E17" s="154"/>
      <c r="F17" s="89">
        <v>0.54166666666666663</v>
      </c>
      <c r="G17" s="103" t="s">
        <v>73</v>
      </c>
      <c r="H17" s="103" t="s">
        <v>71</v>
      </c>
      <c r="I17" s="155" t="s">
        <v>69</v>
      </c>
      <c r="J17" s="93">
        <f t="shared" si="1"/>
        <v>3</v>
      </c>
      <c r="M17" s="39"/>
      <c r="N17" s="40"/>
      <c r="O17" s="41"/>
      <c r="P17" s="39"/>
      <c r="Q17" s="28"/>
    </row>
    <row r="18" spans="1:17" ht="12.75" customHeight="1" thickBot="1" x14ac:dyDescent="0.3">
      <c r="A18" s="126">
        <v>43961</v>
      </c>
      <c r="B18" s="55" t="str">
        <f t="shared" si="0"/>
        <v>niedziela</v>
      </c>
      <c r="C18" s="56" t="s">
        <v>44</v>
      </c>
      <c r="D18" s="57">
        <v>0.4375</v>
      </c>
      <c r="E18" s="151"/>
      <c r="F18" s="133">
        <v>0.54166666666666663</v>
      </c>
      <c r="G18" s="61" t="s">
        <v>70</v>
      </c>
      <c r="H18" s="61" t="s">
        <v>71</v>
      </c>
      <c r="I18" s="153" t="s">
        <v>69</v>
      </c>
      <c r="J18" s="63">
        <f t="shared" si="1"/>
        <v>3</v>
      </c>
      <c r="M18" s="39"/>
      <c r="N18" s="40"/>
      <c r="O18" s="41"/>
      <c r="P18" s="39"/>
      <c r="Q18" s="28"/>
    </row>
    <row r="19" spans="1:17" ht="12.75" customHeight="1" thickTop="1" x14ac:dyDescent="0.25">
      <c r="A19" s="65">
        <v>43974</v>
      </c>
      <c r="B19" s="42" t="str">
        <f t="shared" si="0"/>
        <v>sobota</v>
      </c>
      <c r="C19" s="43" t="s">
        <v>44</v>
      </c>
      <c r="D19" s="142">
        <v>0.33333333333333331</v>
      </c>
      <c r="E19" s="150"/>
      <c r="F19" s="143">
        <v>0.43402777777777773</v>
      </c>
      <c r="G19" s="54" t="s">
        <v>72</v>
      </c>
      <c r="H19" s="47" t="s">
        <v>42</v>
      </c>
      <c r="I19" s="152" t="s">
        <v>69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5">
      <c r="A20" s="65">
        <v>43974</v>
      </c>
      <c r="B20" s="42" t="str">
        <f t="shared" si="0"/>
        <v>sobota</v>
      </c>
      <c r="C20" s="43" t="s">
        <v>44</v>
      </c>
      <c r="D20" s="44">
        <v>0.4375</v>
      </c>
      <c r="E20" s="149"/>
      <c r="F20" s="46">
        <v>0.54166666666666663</v>
      </c>
      <c r="G20" s="54" t="s">
        <v>45</v>
      </c>
      <c r="H20" s="54" t="s">
        <v>71</v>
      </c>
      <c r="I20" s="156" t="s">
        <v>69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5">
      <c r="A21" s="125">
        <v>43974</v>
      </c>
      <c r="B21" s="85" t="str">
        <f t="shared" si="0"/>
        <v>sobota</v>
      </c>
      <c r="C21" s="86" t="s">
        <v>44</v>
      </c>
      <c r="D21" s="87">
        <v>0.55208333333333337</v>
      </c>
      <c r="E21" s="154"/>
      <c r="F21" s="89">
        <v>0.65277777777777779</v>
      </c>
      <c r="G21" s="90" t="s">
        <v>47</v>
      </c>
      <c r="H21" s="91" t="s">
        <v>74</v>
      </c>
      <c r="I21" s="157" t="s">
        <v>69</v>
      </c>
      <c r="J21" s="93">
        <f t="shared" si="1"/>
        <v>3</v>
      </c>
      <c r="M21" s="39"/>
      <c r="N21" s="40"/>
      <c r="O21" s="41"/>
      <c r="P21" s="39"/>
      <c r="Q21" s="28"/>
    </row>
    <row r="22" spans="1:17" ht="12.75" customHeight="1" x14ac:dyDescent="0.25">
      <c r="A22" s="65">
        <v>43975</v>
      </c>
      <c r="B22" s="42" t="str">
        <f t="shared" ref="B22:B35" si="2">IF(WEEKDAY(A22,2)=5,"piątek",IF(WEEKDAY(A22,2)=6,"sobota",IF(WEEKDAY(A22,2)=7,"niedziela","Błąd")))</f>
        <v>niedziela</v>
      </c>
      <c r="C22" s="43" t="s">
        <v>44</v>
      </c>
      <c r="D22" s="44">
        <v>0.33333333333333331</v>
      </c>
      <c r="E22" s="149"/>
      <c r="F22" s="46">
        <v>0.43402777777777773</v>
      </c>
      <c r="G22" s="54" t="s">
        <v>72</v>
      </c>
      <c r="H22" s="47" t="s">
        <v>42</v>
      </c>
      <c r="I22" s="156" t="s">
        <v>69</v>
      </c>
      <c r="J22" s="50">
        <f t="shared" si="1"/>
        <v>3</v>
      </c>
      <c r="M22" s="39"/>
      <c r="N22" s="40"/>
      <c r="O22" s="41"/>
      <c r="P22" s="39"/>
      <c r="Q22" s="28"/>
    </row>
    <row r="23" spans="1:17" ht="12.75" customHeight="1" x14ac:dyDescent="0.25">
      <c r="A23" s="65">
        <v>43975</v>
      </c>
      <c r="B23" s="42" t="str">
        <f t="shared" ref="B23:B26" si="3">IF(WEEKDAY(A23,2)=5,"piątek",IF(WEEKDAY(A23,2)=6,"sobota",IF(WEEKDAY(A23,2)=7,"niedziela","Błąd")))</f>
        <v>niedziela</v>
      </c>
      <c r="C23" s="43" t="s">
        <v>44</v>
      </c>
      <c r="D23" s="44">
        <v>0.4375</v>
      </c>
      <c r="E23" s="149"/>
      <c r="F23" s="46">
        <v>0.5</v>
      </c>
      <c r="G23" s="66" t="s">
        <v>47</v>
      </c>
      <c r="H23" s="67" t="s">
        <v>74</v>
      </c>
      <c r="I23" s="156" t="s">
        <v>69</v>
      </c>
      <c r="J23" s="50">
        <f t="shared" si="1"/>
        <v>2</v>
      </c>
      <c r="M23" s="39"/>
      <c r="N23" s="40"/>
      <c r="O23" s="41"/>
      <c r="P23" s="39"/>
      <c r="Q23" s="28"/>
    </row>
    <row r="24" spans="1:17" ht="12.75" customHeight="1" thickBot="1" x14ac:dyDescent="0.3">
      <c r="A24" s="126">
        <v>43975</v>
      </c>
      <c r="B24" s="55" t="str">
        <f t="shared" si="3"/>
        <v>niedziela</v>
      </c>
      <c r="C24" s="56" t="s">
        <v>44</v>
      </c>
      <c r="D24" s="57">
        <v>0.51041666666666663</v>
      </c>
      <c r="E24" s="151"/>
      <c r="F24" s="133">
        <v>0.61111111111111105</v>
      </c>
      <c r="G24" s="68" t="s">
        <v>65</v>
      </c>
      <c r="H24" s="60" t="s">
        <v>64</v>
      </c>
      <c r="I24" s="158" t="s">
        <v>69</v>
      </c>
      <c r="J24" s="63">
        <f t="shared" si="1"/>
        <v>3</v>
      </c>
      <c r="M24" s="39"/>
      <c r="N24" s="40"/>
      <c r="O24" s="41"/>
      <c r="P24" s="39"/>
      <c r="Q24" s="28"/>
    </row>
    <row r="25" spans="1:17" ht="12.75" customHeight="1" thickTop="1" x14ac:dyDescent="0.25">
      <c r="A25" s="65">
        <v>43988</v>
      </c>
      <c r="B25" s="42" t="str">
        <f t="shared" si="3"/>
        <v>sobota</v>
      </c>
      <c r="C25" s="43" t="s">
        <v>44</v>
      </c>
      <c r="D25" s="142">
        <v>0.33333333333333331</v>
      </c>
      <c r="E25" s="150"/>
      <c r="F25" s="143">
        <v>0.43402777777777773</v>
      </c>
      <c r="G25" s="54" t="s">
        <v>70</v>
      </c>
      <c r="H25" s="54" t="s">
        <v>71</v>
      </c>
      <c r="I25" s="152" t="s">
        <v>69</v>
      </c>
      <c r="J25" s="50">
        <f t="shared" si="1"/>
        <v>3</v>
      </c>
      <c r="M25" s="39"/>
      <c r="N25" s="40"/>
      <c r="O25" s="41"/>
      <c r="P25" s="39"/>
      <c r="Q25" s="28"/>
    </row>
    <row r="26" spans="1:17" ht="12.75" customHeight="1" x14ac:dyDescent="0.25">
      <c r="A26" s="65">
        <v>43988</v>
      </c>
      <c r="B26" s="42" t="str">
        <f t="shared" si="3"/>
        <v>sobota</v>
      </c>
      <c r="C26" s="43" t="s">
        <v>44</v>
      </c>
      <c r="D26" s="44">
        <v>0.4375</v>
      </c>
      <c r="E26" s="149"/>
      <c r="F26" s="46">
        <v>0.54166666666666663</v>
      </c>
      <c r="G26" s="54" t="s">
        <v>70</v>
      </c>
      <c r="H26" s="54" t="s">
        <v>71</v>
      </c>
      <c r="I26" s="152" t="s">
        <v>69</v>
      </c>
      <c r="J26" s="50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5">
      <c r="A27" s="65">
        <v>43988</v>
      </c>
      <c r="B27" s="42" t="str">
        <f t="shared" ref="B27:B29" si="4">IF(WEEKDAY(A27,2)=5,"piątek",IF(WEEKDAY(A27,2)=6,"sobota",IF(WEEKDAY(A27,2)=7,"niedziela","Błąd")))</f>
        <v>sobota</v>
      </c>
      <c r="C27" s="86" t="s">
        <v>44</v>
      </c>
      <c r="D27" s="87">
        <v>0.55208333333333337</v>
      </c>
      <c r="E27" s="154"/>
      <c r="F27" s="89">
        <v>0.65277777777777779</v>
      </c>
      <c r="G27" s="103" t="s">
        <v>68</v>
      </c>
      <c r="H27" s="103" t="s">
        <v>34</v>
      </c>
      <c r="I27" s="157" t="s">
        <v>69</v>
      </c>
      <c r="J27" s="50">
        <f t="shared" ref="J27:J29" si="5">ROUND(IF(AND(F27&gt;TIMEVALUE("13:30"),D27&lt;TIMEVALUE("12:55")),(F27-D27+TIMEVALUE("0:10")-TIMEVALUE("0:30"))/TIMEVALUE("0:50"),(F27-D27+TIMEVALUE("0:10"))/TIMEVALUE("0:50")),0)</f>
        <v>3</v>
      </c>
      <c r="M27" s="39"/>
      <c r="N27" s="40"/>
      <c r="O27" s="41"/>
      <c r="P27" s="39"/>
      <c r="Q27" s="28"/>
    </row>
    <row r="28" spans="1:17" ht="12.75" customHeight="1" x14ac:dyDescent="0.25">
      <c r="A28" s="139">
        <v>43989</v>
      </c>
      <c r="B28" s="140" t="str">
        <f t="shared" si="4"/>
        <v>niedziela</v>
      </c>
      <c r="C28" s="43" t="s">
        <v>44</v>
      </c>
      <c r="D28" s="44">
        <v>0.33333333333333331</v>
      </c>
      <c r="E28" s="149"/>
      <c r="F28" s="46">
        <v>0.43402777777777773</v>
      </c>
      <c r="G28" s="51" t="s">
        <v>65</v>
      </c>
      <c r="H28" s="66" t="s">
        <v>64</v>
      </c>
      <c r="I28" s="156" t="s">
        <v>69</v>
      </c>
      <c r="J28" s="145">
        <f t="shared" si="5"/>
        <v>3</v>
      </c>
      <c r="N28" s="40"/>
      <c r="O28" s="41"/>
      <c r="P28" s="39"/>
      <c r="Q28" s="28"/>
    </row>
    <row r="29" spans="1:17" ht="12.75" customHeight="1" x14ac:dyDescent="0.25">
      <c r="A29" s="65">
        <v>43989</v>
      </c>
      <c r="B29" s="42" t="str">
        <f t="shared" si="4"/>
        <v>niedziela</v>
      </c>
      <c r="C29" s="43" t="s">
        <v>44</v>
      </c>
      <c r="D29" s="44">
        <v>0.4375</v>
      </c>
      <c r="E29" s="149"/>
      <c r="F29" s="46">
        <v>0.57291666666666663</v>
      </c>
      <c r="G29" s="66" t="s">
        <v>47</v>
      </c>
      <c r="H29" s="66" t="s">
        <v>75</v>
      </c>
      <c r="I29" s="156" t="s">
        <v>69</v>
      </c>
      <c r="J29" s="50">
        <f t="shared" si="5"/>
        <v>4</v>
      </c>
      <c r="M29" s="39"/>
      <c r="N29" s="40"/>
      <c r="O29" s="41"/>
      <c r="P29" s="39"/>
      <c r="Q29" s="28"/>
    </row>
    <row r="30" spans="1:17" ht="12.6" customHeight="1" thickBot="1" x14ac:dyDescent="0.3">
      <c r="A30" s="126">
        <v>43989</v>
      </c>
      <c r="B30" s="55" t="str">
        <f t="shared" si="2"/>
        <v>niedziela</v>
      </c>
      <c r="C30" s="56" t="s">
        <v>44</v>
      </c>
      <c r="D30" s="57">
        <v>0.58333333333333337</v>
      </c>
      <c r="E30" s="151"/>
      <c r="F30" s="133">
        <v>0.68402777777777779</v>
      </c>
      <c r="G30" s="61" t="s">
        <v>72</v>
      </c>
      <c r="H30" s="160" t="s">
        <v>42</v>
      </c>
      <c r="I30" s="158" t="s">
        <v>69</v>
      </c>
      <c r="J30" s="63">
        <f t="shared" si="1"/>
        <v>3</v>
      </c>
      <c r="M30" s="39"/>
      <c r="N30" s="40"/>
      <c r="O30" s="41"/>
      <c r="P30" s="39"/>
      <c r="Q30" s="28"/>
    </row>
    <row r="31" spans="1:17" ht="12.75" customHeight="1" thickTop="1" x14ac:dyDescent="0.25">
      <c r="A31" s="127">
        <v>44002</v>
      </c>
      <c r="B31" s="94" t="str">
        <f t="shared" si="2"/>
        <v>sobota</v>
      </c>
      <c r="C31" s="95" t="s">
        <v>44</v>
      </c>
      <c r="D31" s="96">
        <v>0.3263888888888889</v>
      </c>
      <c r="E31" s="161"/>
      <c r="F31" s="98">
        <v>0.41666666666666669</v>
      </c>
      <c r="G31" s="99" t="s">
        <v>70</v>
      </c>
      <c r="H31" s="99" t="s">
        <v>71</v>
      </c>
      <c r="I31" s="162" t="s">
        <v>69</v>
      </c>
      <c r="J31" s="101">
        <f t="shared" si="1"/>
        <v>3</v>
      </c>
      <c r="M31" s="39"/>
      <c r="N31" s="40"/>
      <c r="O31" s="41"/>
      <c r="P31" s="39"/>
      <c r="Q31" s="28"/>
    </row>
    <row r="32" spans="1:17" ht="12.75" customHeight="1" thickBot="1" x14ac:dyDescent="0.3">
      <c r="A32" s="126">
        <v>44002</v>
      </c>
      <c r="B32" s="55" t="str">
        <f t="shared" si="2"/>
        <v>sobota</v>
      </c>
      <c r="C32" s="56" t="s">
        <v>44</v>
      </c>
      <c r="D32" s="57">
        <v>0.41666666666666669</v>
      </c>
      <c r="E32" s="58"/>
      <c r="F32" s="133">
        <v>0.52083333333333337</v>
      </c>
      <c r="G32" s="68" t="s">
        <v>48</v>
      </c>
      <c r="H32" s="172" t="s">
        <v>76</v>
      </c>
      <c r="I32" s="153" t="s">
        <v>69</v>
      </c>
      <c r="J32" s="63">
        <f t="shared" si="1"/>
        <v>3</v>
      </c>
      <c r="M32" s="39"/>
      <c r="N32" s="40"/>
      <c r="O32" s="41"/>
      <c r="P32" s="39"/>
      <c r="Q32" s="28"/>
    </row>
    <row r="33" spans="1:17" ht="13.8" thickTop="1" x14ac:dyDescent="0.25">
      <c r="A33" s="65">
        <v>44009</v>
      </c>
      <c r="B33" s="42" t="str">
        <f t="shared" si="2"/>
        <v>sobota</v>
      </c>
      <c r="C33" s="43" t="s">
        <v>44</v>
      </c>
      <c r="D33" s="44">
        <v>0.3263888888888889</v>
      </c>
      <c r="E33" s="149"/>
      <c r="F33" s="46">
        <v>0.41666666666666669</v>
      </c>
      <c r="G33" s="51" t="s">
        <v>66</v>
      </c>
      <c r="H33" s="69" t="s">
        <v>67</v>
      </c>
      <c r="I33" s="152" t="s">
        <v>69</v>
      </c>
      <c r="J33" s="50">
        <f t="shared" si="1"/>
        <v>3</v>
      </c>
      <c r="K33" s="52"/>
      <c r="L33" s="52"/>
      <c r="M33" s="52"/>
    </row>
    <row r="34" spans="1:17" x14ac:dyDescent="0.25">
      <c r="A34" s="65">
        <v>44009</v>
      </c>
      <c r="B34" s="42" t="str">
        <f t="shared" si="2"/>
        <v>sobota</v>
      </c>
      <c r="C34" s="43" t="s">
        <v>44</v>
      </c>
      <c r="D34" s="44">
        <v>0.41666666666666669</v>
      </c>
      <c r="E34" s="45"/>
      <c r="F34" s="46">
        <v>0.52083333333333337</v>
      </c>
      <c r="G34" s="51" t="s">
        <v>48</v>
      </c>
      <c r="H34" s="67" t="s">
        <v>76</v>
      </c>
      <c r="I34" s="152" t="s">
        <v>69</v>
      </c>
      <c r="J34" s="50">
        <f t="shared" ref="J34" si="6">ROUND(IF(AND(F34&gt;TIMEVALUE("13:30"),D34&lt;TIMEVALUE("12:55")),(F34-D34+TIMEVALUE("0:10")-TIMEVALUE("0:30"))/TIMEVALUE("0:50"),(F34-D34+TIMEVALUE("0:10"))/TIMEVALUE("0:50")),0)</f>
        <v>3</v>
      </c>
      <c r="K34" s="52"/>
      <c r="L34" s="52"/>
      <c r="M34" s="52"/>
    </row>
    <row r="35" spans="1:17" ht="13.8" thickBot="1" x14ac:dyDescent="0.3">
      <c r="A35" s="163">
        <v>44009</v>
      </c>
      <c r="B35" s="164" t="str">
        <f t="shared" si="2"/>
        <v>sobota</v>
      </c>
      <c r="C35" s="165" t="s">
        <v>44</v>
      </c>
      <c r="D35" s="166">
        <v>0.53125</v>
      </c>
      <c r="E35" s="167"/>
      <c r="F35" s="168">
        <v>0.625</v>
      </c>
      <c r="G35" s="169" t="s">
        <v>68</v>
      </c>
      <c r="H35" s="169" t="s">
        <v>34</v>
      </c>
      <c r="I35" s="170" t="s">
        <v>69</v>
      </c>
      <c r="J35" s="171">
        <v>3</v>
      </c>
      <c r="K35" s="52"/>
      <c r="L35" s="52"/>
      <c r="M35" s="52"/>
      <c r="Q35" s="28"/>
    </row>
    <row r="36" spans="1:17" x14ac:dyDescent="0.25">
      <c r="J36" s="9">
        <f>SUM(J8:J35)</f>
        <v>84</v>
      </c>
      <c r="K36" s="52"/>
      <c r="L36" s="52"/>
      <c r="M36" s="52"/>
    </row>
    <row r="37" spans="1:17" ht="14.4" x14ac:dyDescent="0.3">
      <c r="G37" s="136" t="s">
        <v>45</v>
      </c>
      <c r="H37" s="159">
        <v>6</v>
      </c>
      <c r="I37" s="137">
        <v>6</v>
      </c>
      <c r="J37" s="137">
        <v>3</v>
      </c>
      <c r="K37" s="137">
        <v>3</v>
      </c>
      <c r="L37" s="52" t="s">
        <v>55</v>
      </c>
      <c r="M37" s="52"/>
    </row>
    <row r="38" spans="1:17" ht="14.4" x14ac:dyDescent="0.3">
      <c r="G38" s="136" t="s">
        <v>46</v>
      </c>
      <c r="H38" s="159">
        <f>SUMIF($G$8:$G$35,G38,$J$8:$J$35)</f>
        <v>9</v>
      </c>
      <c r="I38" s="137">
        <v>9</v>
      </c>
      <c r="J38" s="137">
        <v>9</v>
      </c>
      <c r="K38" s="137">
        <v>0</v>
      </c>
      <c r="L38" s="52" t="s">
        <v>56</v>
      </c>
      <c r="M38" s="52"/>
    </row>
    <row r="39" spans="1:17" ht="14.4" x14ac:dyDescent="0.3">
      <c r="G39" s="136" t="s">
        <v>47</v>
      </c>
      <c r="H39" s="159">
        <f>SUMIF($G$8:$G$35,G39,$J$8:$J$35)</f>
        <v>9</v>
      </c>
      <c r="I39" s="137">
        <v>9</v>
      </c>
      <c r="J39" s="137">
        <v>9</v>
      </c>
      <c r="K39" s="137">
        <v>0</v>
      </c>
      <c r="L39" s="52" t="s">
        <v>57</v>
      </c>
      <c r="M39" s="52"/>
    </row>
    <row r="40" spans="1:17" ht="14.4" x14ac:dyDescent="0.3">
      <c r="G40" s="136" t="s">
        <v>48</v>
      </c>
      <c r="H40" s="159">
        <f>SUMIF($G$8:$G$35,G40,$J$8:$J$35)</f>
        <v>6</v>
      </c>
      <c r="I40" s="137">
        <v>6</v>
      </c>
      <c r="J40" s="137">
        <v>6</v>
      </c>
      <c r="K40" s="137">
        <v>0</v>
      </c>
      <c r="L40" s="52" t="s">
        <v>58</v>
      </c>
      <c r="M40" s="52"/>
    </row>
    <row r="41" spans="1:17" ht="14.4" x14ac:dyDescent="0.3">
      <c r="G41" s="136" t="s">
        <v>49</v>
      </c>
      <c r="H41" s="159">
        <v>9</v>
      </c>
      <c r="I41" s="137">
        <v>9</v>
      </c>
      <c r="J41" s="137">
        <v>9</v>
      </c>
      <c r="K41" s="137">
        <v>0</v>
      </c>
      <c r="L41" s="8" t="s">
        <v>59</v>
      </c>
    </row>
    <row r="42" spans="1:17" ht="14.4" x14ac:dyDescent="0.3">
      <c r="G42" s="136" t="s">
        <v>50</v>
      </c>
      <c r="H42" s="159">
        <v>24</v>
      </c>
      <c r="I42" s="137">
        <v>24</v>
      </c>
      <c r="J42" s="137">
        <v>12</v>
      </c>
      <c r="K42" s="137">
        <v>12</v>
      </c>
      <c r="L42" s="8" t="s">
        <v>62</v>
      </c>
      <c r="M42" s="8" t="s">
        <v>55</v>
      </c>
    </row>
    <row r="43" spans="1:17" ht="14.4" x14ac:dyDescent="0.3">
      <c r="G43" s="136" t="s">
        <v>51</v>
      </c>
      <c r="H43" s="159">
        <v>9</v>
      </c>
      <c r="I43" s="137">
        <v>9</v>
      </c>
      <c r="J43" s="137">
        <v>9</v>
      </c>
      <c r="K43" s="137">
        <v>0</v>
      </c>
      <c r="L43" s="8" t="s">
        <v>60</v>
      </c>
    </row>
    <row r="44" spans="1:17" ht="14.4" x14ac:dyDescent="0.3">
      <c r="G44" s="136" t="s">
        <v>52</v>
      </c>
      <c r="H44" s="159">
        <v>12</v>
      </c>
      <c r="I44" s="138">
        <v>12</v>
      </c>
      <c r="J44" s="138">
        <v>12</v>
      </c>
      <c r="K44" s="138">
        <v>0</v>
      </c>
      <c r="L44" s="8" t="s">
        <v>61</v>
      </c>
    </row>
    <row r="45" spans="1:17" x14ac:dyDescent="0.25">
      <c r="G45" s="78"/>
      <c r="H45" s="78"/>
      <c r="J45" s="79" t="s">
        <v>53</v>
      </c>
      <c r="K45" s="8" t="s">
        <v>54</v>
      </c>
    </row>
    <row r="46" spans="1:17" x14ac:dyDescent="0.25">
      <c r="G46" s="78"/>
      <c r="H46" s="78"/>
      <c r="J46" s="79"/>
    </row>
    <row r="47" spans="1:17" x14ac:dyDescent="0.25">
      <c r="G47" s="52"/>
      <c r="H47" s="81">
        <f>SUM(H37:H46)</f>
        <v>84</v>
      </c>
      <c r="I47" s="82">
        <f t="shared" ref="I47" si="7">SUM(I37:I46)</f>
        <v>84</v>
      </c>
      <c r="J47" s="81">
        <f>I47-H47</f>
        <v>0</v>
      </c>
    </row>
    <row r="48" spans="1:17" x14ac:dyDescent="0.25">
      <c r="G48" s="52"/>
      <c r="H48" s="81"/>
      <c r="J48" s="9"/>
    </row>
    <row r="49" spans="7:10" x14ac:dyDescent="0.25">
      <c r="G49" s="52"/>
      <c r="H49" s="81"/>
      <c r="J49" s="9"/>
    </row>
    <row r="50" spans="7:10" x14ac:dyDescent="0.25">
      <c r="G50" s="52"/>
      <c r="H50" s="81"/>
      <c r="J50" s="9"/>
    </row>
    <row r="51" spans="7:10" x14ac:dyDescent="0.25">
      <c r="G51" s="52"/>
      <c r="H51" s="81"/>
      <c r="J51" s="9"/>
    </row>
    <row r="52" spans="7:10" x14ac:dyDescent="0.25">
      <c r="G52" s="83"/>
      <c r="H52" s="84"/>
      <c r="J52" s="9"/>
    </row>
  </sheetData>
  <mergeCells count="1">
    <mergeCell ref="D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L35" sqref="L35"/>
    </sheetView>
  </sheetViews>
  <sheetFormatPr defaultColWidth="9.109375" defaultRowHeight="13.2" x14ac:dyDescent="0.25"/>
  <cols>
    <col min="1" max="1" width="9" style="8" customWidth="1"/>
    <col min="2" max="2" width="7.44140625" style="8" customWidth="1"/>
    <col min="3" max="3" width="6.441406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34.44140625" style="8" customWidth="1"/>
    <col min="8" max="8" width="17.88671875" style="10" customWidth="1"/>
    <col min="9" max="9" width="9.109375" style="11" customWidth="1"/>
    <col min="10" max="10" width="6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93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232" t="s">
        <v>100</v>
      </c>
      <c r="C3" s="7"/>
      <c r="H3" s="12">
        <v>45268</v>
      </c>
      <c r="M3" s="13"/>
    </row>
    <row r="4" spans="1:17" ht="17.399999999999999" x14ac:dyDescent="0.3">
      <c r="A4" s="5" t="s">
        <v>4</v>
      </c>
      <c r="B4" s="6" t="s">
        <v>5</v>
      </c>
      <c r="C4" s="7"/>
      <c r="G4" s="14"/>
      <c r="H4" s="15"/>
      <c r="I4" s="16"/>
    </row>
    <row r="5" spans="1:17" ht="17.399999999999999" x14ac:dyDescent="0.3">
      <c r="A5" s="5"/>
      <c r="B5" s="17" t="s">
        <v>101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0.399999999999999" thickTop="1" thickBot="1" x14ac:dyDescent="0.3">
      <c r="A7" s="231" t="s">
        <v>6</v>
      </c>
      <c r="B7" s="228" t="s">
        <v>7</v>
      </c>
      <c r="C7" s="229" t="s">
        <v>8</v>
      </c>
      <c r="D7" s="309" t="s">
        <v>9</v>
      </c>
      <c r="E7" s="310"/>
      <c r="F7" s="311"/>
      <c r="G7" s="173" t="s">
        <v>10</v>
      </c>
      <c r="H7" s="227" t="s">
        <v>11</v>
      </c>
      <c r="I7" s="173" t="s">
        <v>12</v>
      </c>
      <c r="J7" s="230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174">
        <v>45227</v>
      </c>
      <c r="B8" s="175" t="str">
        <f t="shared" ref="B8:B38" si="0">IF(WEEKDAY(A8,2)=5,"piątek",IF(WEEKDAY(A8,2)=6,"sobota",IF(WEEKDAY(A8,2)=7,"niedziela","Błąd")))</f>
        <v>sobota</v>
      </c>
      <c r="C8" s="176" t="s">
        <v>5</v>
      </c>
      <c r="D8" s="182">
        <v>0.33333333333333331</v>
      </c>
      <c r="E8" s="181"/>
      <c r="F8" s="183">
        <v>0.43402777777777773</v>
      </c>
      <c r="G8" s="204" t="s">
        <v>15</v>
      </c>
      <c r="H8" s="185" t="s">
        <v>16</v>
      </c>
      <c r="I8" s="177" t="s">
        <v>33</v>
      </c>
      <c r="J8" s="178">
        <f t="shared" ref="J8:J19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5">
      <c r="A9" s="179">
        <v>45227</v>
      </c>
      <c r="B9" s="180" t="str">
        <f t="shared" si="0"/>
        <v>sobota</v>
      </c>
      <c r="C9" s="181" t="s">
        <v>5</v>
      </c>
      <c r="D9" s="182">
        <v>0.4375</v>
      </c>
      <c r="E9" s="181"/>
      <c r="F9" s="183">
        <v>0.54166666666666663</v>
      </c>
      <c r="G9" s="184" t="s">
        <v>26</v>
      </c>
      <c r="H9" s="217" t="s">
        <v>16</v>
      </c>
      <c r="I9" s="186" t="s">
        <v>33</v>
      </c>
      <c r="J9" s="187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5">
      <c r="A10" s="179">
        <v>45227</v>
      </c>
      <c r="B10" s="180" t="str">
        <f t="shared" si="0"/>
        <v>sobota</v>
      </c>
      <c r="C10" s="181" t="s">
        <v>5</v>
      </c>
      <c r="D10" s="191">
        <v>0.5625</v>
      </c>
      <c r="E10" s="190"/>
      <c r="F10" s="192">
        <v>0.66319444444444442</v>
      </c>
      <c r="G10" s="184" t="s">
        <v>17</v>
      </c>
      <c r="H10" s="185" t="s">
        <v>34</v>
      </c>
      <c r="I10" s="186" t="s">
        <v>33</v>
      </c>
      <c r="J10" s="187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5">
      <c r="A11" s="234">
        <v>45228</v>
      </c>
      <c r="B11" s="235" t="str">
        <f t="shared" si="0"/>
        <v>niedziela</v>
      </c>
      <c r="C11" s="236" t="s">
        <v>5</v>
      </c>
      <c r="D11" s="182">
        <v>0.375</v>
      </c>
      <c r="E11" s="181"/>
      <c r="F11" s="183">
        <v>0.4375</v>
      </c>
      <c r="G11" s="264" t="s">
        <v>21</v>
      </c>
      <c r="H11" s="265" t="s">
        <v>18</v>
      </c>
      <c r="I11" s="237" t="s">
        <v>33</v>
      </c>
      <c r="J11" s="215">
        <f t="shared" si="1"/>
        <v>2</v>
      </c>
      <c r="M11" s="52"/>
      <c r="N11" s="40"/>
      <c r="O11" s="41"/>
      <c r="P11" s="39"/>
      <c r="Q11" s="28"/>
    </row>
    <row r="12" spans="1:17" ht="12.75" customHeight="1" x14ac:dyDescent="0.25">
      <c r="A12" s="179">
        <v>45228</v>
      </c>
      <c r="B12" s="180" t="str">
        <f t="shared" si="0"/>
        <v>niedziela</v>
      </c>
      <c r="C12" s="181" t="s">
        <v>5</v>
      </c>
      <c r="D12" s="182">
        <v>0.4375</v>
      </c>
      <c r="E12" s="181"/>
      <c r="F12" s="183">
        <v>0.54166666666666663</v>
      </c>
      <c r="G12" s="184" t="s">
        <v>21</v>
      </c>
      <c r="H12" s="185" t="s">
        <v>18</v>
      </c>
      <c r="I12" s="186" t="s">
        <v>33</v>
      </c>
      <c r="J12" s="187">
        <f t="shared" si="1"/>
        <v>3</v>
      </c>
      <c r="M12" s="39"/>
      <c r="N12" s="40"/>
      <c r="O12" s="41"/>
      <c r="P12" s="39"/>
      <c r="Q12" s="28"/>
    </row>
    <row r="13" spans="1:17" ht="12.75" customHeight="1" thickBot="1" x14ac:dyDescent="0.3">
      <c r="A13" s="205">
        <v>45228</v>
      </c>
      <c r="B13" s="206" t="str">
        <f t="shared" si="0"/>
        <v>niedziela</v>
      </c>
      <c r="C13" s="207" t="s">
        <v>5</v>
      </c>
      <c r="D13" s="208">
        <v>0.5625</v>
      </c>
      <c r="E13" s="207"/>
      <c r="F13" s="209">
        <v>0.66319444444444442</v>
      </c>
      <c r="G13" s="274" t="s">
        <v>17</v>
      </c>
      <c r="H13" s="211" t="s">
        <v>34</v>
      </c>
      <c r="I13" s="212" t="s">
        <v>33</v>
      </c>
      <c r="J13" s="213">
        <v>3</v>
      </c>
      <c r="M13" s="39"/>
      <c r="N13" s="40"/>
      <c r="O13" s="41"/>
      <c r="P13" s="39"/>
      <c r="Q13" s="28"/>
    </row>
    <row r="14" spans="1:17" ht="12.75" customHeight="1" thickTop="1" x14ac:dyDescent="0.25">
      <c r="A14" s="179">
        <v>45248</v>
      </c>
      <c r="B14" s="180" t="str">
        <f t="shared" si="0"/>
        <v>sobota</v>
      </c>
      <c r="C14" s="181" t="s">
        <v>5</v>
      </c>
      <c r="D14" s="182">
        <v>0.33333333333333331</v>
      </c>
      <c r="E14" s="181"/>
      <c r="F14" s="183">
        <v>0.43402777777777773</v>
      </c>
      <c r="G14" s="204" t="s">
        <v>15</v>
      </c>
      <c r="H14" s="275" t="s">
        <v>16</v>
      </c>
      <c r="I14" s="276" t="s">
        <v>33</v>
      </c>
      <c r="J14" s="187">
        <f t="shared" si="1"/>
        <v>3</v>
      </c>
      <c r="M14" s="39"/>
      <c r="N14" s="40"/>
      <c r="O14" s="41"/>
      <c r="P14" s="39"/>
      <c r="Q14" s="28"/>
    </row>
    <row r="15" spans="1:17" ht="12.75" customHeight="1" x14ac:dyDescent="0.25">
      <c r="A15" s="179">
        <v>45248</v>
      </c>
      <c r="B15" s="180" t="str">
        <f t="shared" si="0"/>
        <v>sobota</v>
      </c>
      <c r="C15" s="181" t="s">
        <v>5</v>
      </c>
      <c r="D15" s="182">
        <v>0.4375</v>
      </c>
      <c r="E15" s="181"/>
      <c r="F15" s="183">
        <v>0.57291666666666663</v>
      </c>
      <c r="G15" s="277" t="s">
        <v>19</v>
      </c>
      <c r="H15" s="217" t="s">
        <v>20</v>
      </c>
      <c r="I15" s="276" t="s">
        <v>33</v>
      </c>
      <c r="J15" s="187">
        <f t="shared" si="1"/>
        <v>4</v>
      </c>
      <c r="M15" s="39"/>
      <c r="N15" s="40"/>
      <c r="O15" s="41"/>
      <c r="P15" s="39"/>
      <c r="Q15" s="28"/>
    </row>
    <row r="16" spans="1:17" ht="12.75" customHeight="1" x14ac:dyDescent="0.25">
      <c r="A16" s="188">
        <v>45248</v>
      </c>
      <c r="B16" s="189" t="str">
        <f t="shared" si="0"/>
        <v>sobota</v>
      </c>
      <c r="C16" s="190" t="s">
        <v>5</v>
      </c>
      <c r="D16" s="191">
        <v>0.58333333333333337</v>
      </c>
      <c r="E16" s="190"/>
      <c r="F16" s="192">
        <v>0.6875</v>
      </c>
      <c r="G16" s="278" t="s">
        <v>26</v>
      </c>
      <c r="H16" s="279" t="s">
        <v>16</v>
      </c>
      <c r="I16" s="286" t="s">
        <v>33</v>
      </c>
      <c r="J16" s="196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5">
      <c r="A17" s="179">
        <v>45249</v>
      </c>
      <c r="B17" s="180" t="str">
        <f t="shared" si="0"/>
        <v>niedziela</v>
      </c>
      <c r="C17" s="181" t="s">
        <v>5</v>
      </c>
      <c r="D17" s="182">
        <v>0.33333333333333331</v>
      </c>
      <c r="E17" s="181"/>
      <c r="F17" s="183">
        <v>0.4375</v>
      </c>
      <c r="G17" s="280" t="s">
        <v>22</v>
      </c>
      <c r="H17" s="275" t="s">
        <v>36</v>
      </c>
      <c r="I17" s="276" t="s">
        <v>33</v>
      </c>
      <c r="J17" s="187">
        <f t="shared" si="1"/>
        <v>3</v>
      </c>
      <c r="M17" s="39"/>
      <c r="N17" s="40"/>
      <c r="O17" s="41"/>
      <c r="P17" s="39"/>
      <c r="Q17" s="28"/>
    </row>
    <row r="18" spans="1:17" ht="12.75" customHeight="1" x14ac:dyDescent="0.25">
      <c r="A18" s="179">
        <v>45249</v>
      </c>
      <c r="B18" s="180" t="str">
        <f t="shared" si="0"/>
        <v>niedziela</v>
      </c>
      <c r="C18" s="181" t="s">
        <v>5</v>
      </c>
      <c r="D18" s="182">
        <v>0.4375</v>
      </c>
      <c r="E18" s="181"/>
      <c r="F18" s="183">
        <v>0.54166666666666663</v>
      </c>
      <c r="G18" s="280" t="s">
        <v>25</v>
      </c>
      <c r="H18" s="217" t="s">
        <v>36</v>
      </c>
      <c r="I18" s="276" t="s">
        <v>33</v>
      </c>
      <c r="J18" s="187">
        <f t="shared" si="1"/>
        <v>3</v>
      </c>
      <c r="M18" s="39"/>
      <c r="N18" s="40"/>
      <c r="O18" s="41"/>
      <c r="P18" s="39"/>
      <c r="Q18" s="28"/>
    </row>
    <row r="19" spans="1:17" ht="12.75" customHeight="1" thickBot="1" x14ac:dyDescent="0.3">
      <c r="A19" s="179">
        <v>45249</v>
      </c>
      <c r="B19" s="180" t="str">
        <f t="shared" si="0"/>
        <v>niedziela</v>
      </c>
      <c r="C19" s="181" t="s">
        <v>5</v>
      </c>
      <c r="D19" s="182">
        <v>0.5625</v>
      </c>
      <c r="E19" s="181"/>
      <c r="F19" s="183">
        <v>0.69791666666666663</v>
      </c>
      <c r="G19" s="280" t="s">
        <v>19</v>
      </c>
      <c r="H19" s="275" t="s">
        <v>20</v>
      </c>
      <c r="I19" s="276" t="s">
        <v>33</v>
      </c>
      <c r="J19" s="187">
        <f t="shared" si="1"/>
        <v>4</v>
      </c>
      <c r="M19" s="39"/>
      <c r="N19" s="40"/>
      <c r="O19" s="41"/>
      <c r="P19" s="39"/>
      <c r="Q19" s="28"/>
    </row>
    <row r="20" spans="1:17" ht="12.75" customHeight="1" thickTop="1" x14ac:dyDescent="0.25">
      <c r="A20" s="199">
        <v>45269</v>
      </c>
      <c r="B20" s="200" t="str">
        <f t="shared" si="0"/>
        <v>sobota</v>
      </c>
      <c r="C20" s="201" t="s">
        <v>5</v>
      </c>
      <c r="D20" s="267">
        <v>0.33333333333333331</v>
      </c>
      <c r="E20" s="201"/>
      <c r="F20" s="268">
        <v>0.43402777777777773</v>
      </c>
      <c r="G20" s="283" t="s">
        <v>26</v>
      </c>
      <c r="H20" s="284" t="s">
        <v>16</v>
      </c>
      <c r="I20" s="285" t="s">
        <v>33</v>
      </c>
      <c r="J20" s="203">
        <f t="shared" ref="J20:J38" si="2">ROUND(IF(AND(F20&gt;TIMEVALUE("13:30"),D20&lt;TIMEVALUE("12:55")),(F20-D20+TIMEVALUE("0:10")-TIMEVALUE("0:30"))/TIMEVALUE("0:50"),(F20-D20+TIMEVALUE("0:10"))/TIMEVALUE("0:50")),0)</f>
        <v>3</v>
      </c>
      <c r="M20" s="39"/>
      <c r="N20" s="40"/>
      <c r="O20" s="41"/>
      <c r="P20" s="39"/>
      <c r="Q20" s="28"/>
    </row>
    <row r="21" spans="1:17" ht="12.75" customHeight="1" x14ac:dyDescent="0.25">
      <c r="A21" s="179">
        <v>45269</v>
      </c>
      <c r="B21" s="180" t="str">
        <f>IF(WEEKDAY(A21,2)=5,"piątek",IF(WEEKDAY(A21,2)=6,"sobota",IF(WEEKDAY(A21,2)=7,"niedziela","Błąd")))</f>
        <v>sobota</v>
      </c>
      <c r="C21" s="181" t="s">
        <v>5</v>
      </c>
      <c r="D21" s="182">
        <v>0.4375</v>
      </c>
      <c r="E21" s="181"/>
      <c r="F21" s="183">
        <v>0.57291666666666663</v>
      </c>
      <c r="G21" s="277" t="s">
        <v>19</v>
      </c>
      <c r="H21" s="217" t="s">
        <v>20</v>
      </c>
      <c r="I21" s="276" t="s">
        <v>33</v>
      </c>
      <c r="J21" s="187">
        <f t="shared" si="2"/>
        <v>4</v>
      </c>
      <c r="M21" s="39"/>
      <c r="N21" s="40"/>
      <c r="O21" s="41"/>
      <c r="P21" s="39"/>
      <c r="Q21" s="28"/>
    </row>
    <row r="22" spans="1:17" ht="12.75" customHeight="1" x14ac:dyDescent="0.25">
      <c r="A22" s="188">
        <v>45269</v>
      </c>
      <c r="B22" s="189" t="s">
        <v>99</v>
      </c>
      <c r="C22" s="190" t="s">
        <v>27</v>
      </c>
      <c r="D22" s="191">
        <v>0.58333333333333337</v>
      </c>
      <c r="E22" s="190"/>
      <c r="F22" s="192">
        <v>0.71527777777777779</v>
      </c>
      <c r="G22" s="292" t="s">
        <v>29</v>
      </c>
      <c r="H22" s="293" t="s">
        <v>67</v>
      </c>
      <c r="I22" s="286" t="s">
        <v>33</v>
      </c>
      <c r="J22" s="196">
        <f t="shared" si="2"/>
        <v>4</v>
      </c>
      <c r="M22" s="39"/>
      <c r="N22" s="40"/>
      <c r="O22" s="41"/>
      <c r="P22" s="39"/>
      <c r="Q22" s="28"/>
    </row>
    <row r="23" spans="1:17" ht="12.75" customHeight="1" x14ac:dyDescent="0.25">
      <c r="A23" s="179">
        <v>45270</v>
      </c>
      <c r="B23" s="180" t="str">
        <f t="shared" si="0"/>
        <v>niedziela</v>
      </c>
      <c r="C23" s="181" t="s">
        <v>5</v>
      </c>
      <c r="D23" s="182">
        <v>0.33333333333333331</v>
      </c>
      <c r="E23" s="181"/>
      <c r="F23" s="183">
        <v>0.4375</v>
      </c>
      <c r="G23" s="280" t="s">
        <v>22</v>
      </c>
      <c r="H23" s="275" t="s">
        <v>36</v>
      </c>
      <c r="I23" s="276" t="s">
        <v>33</v>
      </c>
      <c r="J23" s="187">
        <f t="shared" si="2"/>
        <v>3</v>
      </c>
      <c r="M23" s="39"/>
      <c r="N23" s="40"/>
      <c r="O23" s="41"/>
      <c r="P23" s="39"/>
      <c r="Q23" s="28"/>
    </row>
    <row r="24" spans="1:17" ht="12.75" customHeight="1" x14ac:dyDescent="0.25">
      <c r="A24" s="179">
        <v>45270</v>
      </c>
      <c r="B24" s="180" t="str">
        <f t="shared" si="0"/>
        <v>niedziela</v>
      </c>
      <c r="C24" s="181" t="s">
        <v>5</v>
      </c>
      <c r="D24" s="182">
        <v>0.4375</v>
      </c>
      <c r="E24" s="181"/>
      <c r="F24" s="183">
        <v>0.54166666666666663</v>
      </c>
      <c r="G24" s="280" t="s">
        <v>25</v>
      </c>
      <c r="H24" s="217" t="s">
        <v>36</v>
      </c>
      <c r="I24" s="276" t="s">
        <v>33</v>
      </c>
      <c r="J24" s="187">
        <v>3</v>
      </c>
      <c r="M24" s="39"/>
      <c r="N24" s="40"/>
      <c r="O24" s="41"/>
      <c r="P24" s="39"/>
      <c r="Q24" s="28"/>
    </row>
    <row r="25" spans="1:17" ht="12.75" customHeight="1" thickBot="1" x14ac:dyDescent="0.3">
      <c r="A25" s="205">
        <v>45270</v>
      </c>
      <c r="B25" s="206" t="str">
        <f t="shared" si="0"/>
        <v>niedziela</v>
      </c>
      <c r="C25" s="207" t="s">
        <v>5</v>
      </c>
      <c r="D25" s="208">
        <v>0.5625</v>
      </c>
      <c r="E25" s="207"/>
      <c r="F25" s="209">
        <v>0.69444444444444453</v>
      </c>
      <c r="G25" s="281" t="s">
        <v>21</v>
      </c>
      <c r="H25" s="287" t="s">
        <v>18</v>
      </c>
      <c r="I25" s="282" t="s">
        <v>33</v>
      </c>
      <c r="J25" s="213">
        <f t="shared" si="2"/>
        <v>4</v>
      </c>
      <c r="M25" s="39"/>
      <c r="N25" s="40"/>
      <c r="O25" s="41"/>
      <c r="P25" s="39"/>
      <c r="Q25" s="28"/>
    </row>
    <row r="26" spans="1:17" ht="12.75" customHeight="1" thickTop="1" x14ac:dyDescent="0.25">
      <c r="A26" s="179">
        <v>45311</v>
      </c>
      <c r="B26" s="180" t="str">
        <f t="shared" si="0"/>
        <v>sobota</v>
      </c>
      <c r="C26" s="181" t="s">
        <v>5</v>
      </c>
      <c r="D26" s="182">
        <v>0.33333333333333331</v>
      </c>
      <c r="E26" s="181"/>
      <c r="F26" s="183">
        <v>0.43402777777777773</v>
      </c>
      <c r="G26" s="204" t="s">
        <v>24</v>
      </c>
      <c r="H26" s="217" t="s">
        <v>104</v>
      </c>
      <c r="I26" s="186" t="s">
        <v>33</v>
      </c>
      <c r="J26" s="187">
        <f t="shared" si="2"/>
        <v>3</v>
      </c>
      <c r="M26" s="39"/>
      <c r="N26" s="40"/>
      <c r="O26" s="41"/>
      <c r="P26" s="39"/>
      <c r="Q26" s="28"/>
    </row>
    <row r="27" spans="1:17" ht="12.75" customHeight="1" x14ac:dyDescent="0.25">
      <c r="A27" s="179">
        <v>45311</v>
      </c>
      <c r="B27" s="180" t="str">
        <f t="shared" si="0"/>
        <v>sobota</v>
      </c>
      <c r="C27" s="181" t="s">
        <v>5</v>
      </c>
      <c r="D27" s="182">
        <v>0.4375</v>
      </c>
      <c r="E27" s="181"/>
      <c r="F27" s="183">
        <v>0.54166666666666663</v>
      </c>
      <c r="G27" s="198" t="s">
        <v>25</v>
      </c>
      <c r="H27" s="217" t="s">
        <v>36</v>
      </c>
      <c r="I27" s="186" t="s">
        <v>33</v>
      </c>
      <c r="J27" s="187">
        <f t="shared" si="2"/>
        <v>3</v>
      </c>
      <c r="M27" s="39"/>
      <c r="N27" s="40"/>
      <c r="O27" s="41"/>
      <c r="P27" s="39"/>
      <c r="Q27" s="28"/>
    </row>
    <row r="28" spans="1:17" ht="12.75" customHeight="1" x14ac:dyDescent="0.25">
      <c r="A28" s="179">
        <v>45311</v>
      </c>
      <c r="B28" s="180" t="str">
        <f t="shared" si="0"/>
        <v>sobota</v>
      </c>
      <c r="C28" s="181" t="s">
        <v>5</v>
      </c>
      <c r="D28" s="182">
        <v>0.5625</v>
      </c>
      <c r="E28" s="181"/>
      <c r="F28" s="183">
        <v>0.66319444444444442</v>
      </c>
      <c r="G28" s="198" t="s">
        <v>23</v>
      </c>
      <c r="H28" s="198" t="s">
        <v>41</v>
      </c>
      <c r="I28" s="186" t="s">
        <v>33</v>
      </c>
      <c r="J28" s="187">
        <v>3</v>
      </c>
      <c r="M28" s="39"/>
      <c r="N28" s="40"/>
      <c r="O28" s="41"/>
      <c r="P28" s="39"/>
      <c r="Q28" s="28"/>
    </row>
    <row r="29" spans="1:17" ht="12.75" customHeight="1" x14ac:dyDescent="0.25">
      <c r="A29" s="188">
        <v>45311</v>
      </c>
      <c r="B29" s="189" t="str">
        <f t="shared" ref="B29" si="3">IF(WEEKDAY(A29,2)=5,"piątek",IF(WEEKDAY(A29,2)=6,"sobota",IF(WEEKDAY(A29,2)=7,"niedziela","Błąd")))</f>
        <v>sobota</v>
      </c>
      <c r="C29" s="190" t="s">
        <v>5</v>
      </c>
      <c r="D29" s="191">
        <v>0.66666666666666663</v>
      </c>
      <c r="E29" s="190"/>
      <c r="F29" s="192">
        <v>0.76736111111111116</v>
      </c>
      <c r="G29" s="271" t="s">
        <v>23</v>
      </c>
      <c r="H29" s="266" t="s">
        <v>41</v>
      </c>
      <c r="I29" s="195" t="s">
        <v>33</v>
      </c>
      <c r="J29" s="196">
        <v>3</v>
      </c>
      <c r="M29" s="39"/>
      <c r="N29" s="40"/>
      <c r="O29" s="41"/>
      <c r="P29" s="39"/>
      <c r="Q29" s="28"/>
    </row>
    <row r="30" spans="1:17" ht="12.6" customHeight="1" x14ac:dyDescent="0.25">
      <c r="A30" s="179">
        <v>45312</v>
      </c>
      <c r="B30" s="180" t="str">
        <f t="shared" si="0"/>
        <v>niedziela</v>
      </c>
      <c r="C30" s="181" t="s">
        <v>5</v>
      </c>
      <c r="D30" s="182">
        <v>0.33333333333333331</v>
      </c>
      <c r="E30" s="181"/>
      <c r="F30" s="183">
        <v>0.4375</v>
      </c>
      <c r="G30" s="280" t="s">
        <v>22</v>
      </c>
      <c r="H30" s="275" t="s">
        <v>36</v>
      </c>
      <c r="I30" s="186" t="s">
        <v>33</v>
      </c>
      <c r="J30" s="187">
        <f t="shared" si="2"/>
        <v>3</v>
      </c>
      <c r="M30" s="39"/>
      <c r="N30" s="40"/>
      <c r="O30" s="41"/>
      <c r="P30" s="39"/>
      <c r="Q30" s="28"/>
    </row>
    <row r="31" spans="1:17" ht="12.6" customHeight="1" x14ac:dyDescent="0.25">
      <c r="A31" s="179">
        <v>45312</v>
      </c>
      <c r="B31" s="180" t="str">
        <f t="shared" si="0"/>
        <v>niedziela</v>
      </c>
      <c r="C31" s="181" t="s">
        <v>5</v>
      </c>
      <c r="D31" s="182">
        <v>0.4375</v>
      </c>
      <c r="E31" s="181"/>
      <c r="F31" s="183">
        <v>0.54166666666666663</v>
      </c>
      <c r="G31" s="280" t="s">
        <v>25</v>
      </c>
      <c r="H31" s="217" t="s">
        <v>36</v>
      </c>
      <c r="I31" s="186" t="s">
        <v>33</v>
      </c>
      <c r="J31" s="187">
        <f t="shared" si="2"/>
        <v>3</v>
      </c>
      <c r="M31" s="39"/>
      <c r="N31" s="40"/>
      <c r="O31" s="41"/>
      <c r="P31" s="39"/>
      <c r="Q31" s="28"/>
    </row>
    <row r="32" spans="1:17" ht="12.75" customHeight="1" x14ac:dyDescent="0.25">
      <c r="A32" s="179">
        <v>45312</v>
      </c>
      <c r="B32" s="180" t="str">
        <f t="shared" si="0"/>
        <v>niedziela</v>
      </c>
      <c r="C32" s="181" t="s">
        <v>5</v>
      </c>
      <c r="D32" s="182">
        <v>0.5625</v>
      </c>
      <c r="E32" s="181"/>
      <c r="F32" s="183">
        <v>0.66319444444444442</v>
      </c>
      <c r="G32" s="204" t="s">
        <v>23</v>
      </c>
      <c r="H32" s="198" t="s">
        <v>41</v>
      </c>
      <c r="I32" s="186" t="s">
        <v>33</v>
      </c>
      <c r="J32" s="187">
        <f t="shared" si="2"/>
        <v>3</v>
      </c>
      <c r="M32" s="39"/>
      <c r="N32" s="40"/>
      <c r="O32" s="41"/>
      <c r="P32" s="39"/>
      <c r="Q32" s="28"/>
    </row>
    <row r="33" spans="1:17" ht="12.75" customHeight="1" thickBot="1" x14ac:dyDescent="0.3">
      <c r="A33" s="205">
        <v>45312</v>
      </c>
      <c r="B33" s="206" t="str">
        <f t="shared" si="0"/>
        <v>niedziela</v>
      </c>
      <c r="C33" s="304"/>
      <c r="D33" s="208">
        <v>0.66666666666666663</v>
      </c>
      <c r="E33" s="207"/>
      <c r="F33" s="209">
        <v>0.76736111111111116</v>
      </c>
      <c r="G33" s="216" t="s">
        <v>103</v>
      </c>
      <c r="H33" s="233" t="s">
        <v>16</v>
      </c>
      <c r="I33" s="212" t="s">
        <v>33</v>
      </c>
      <c r="J33" s="213">
        <f t="shared" si="2"/>
        <v>3</v>
      </c>
      <c r="M33" s="39"/>
      <c r="N33" s="40"/>
      <c r="O33" s="41"/>
      <c r="P33" s="39"/>
      <c r="Q33" s="28"/>
    </row>
    <row r="34" spans="1:17" ht="13.8" thickTop="1" x14ac:dyDescent="0.25">
      <c r="A34" s="199">
        <v>45325</v>
      </c>
      <c r="B34" s="200" t="str">
        <f t="shared" si="0"/>
        <v>sobota</v>
      </c>
      <c r="C34" s="201" t="s">
        <v>5</v>
      </c>
      <c r="D34" s="267">
        <v>0.33333333333333331</v>
      </c>
      <c r="E34" s="201"/>
      <c r="F34" s="268">
        <v>0.43402777777777773</v>
      </c>
      <c r="G34" s="300" t="s">
        <v>24</v>
      </c>
      <c r="H34" s="284" t="s">
        <v>104</v>
      </c>
      <c r="I34" s="202" t="s">
        <v>33</v>
      </c>
      <c r="J34" s="203">
        <f t="shared" si="2"/>
        <v>3</v>
      </c>
      <c r="K34" s="52"/>
      <c r="L34" s="52"/>
      <c r="M34" s="52"/>
      <c r="Q34" s="28"/>
    </row>
    <row r="35" spans="1:17" x14ac:dyDescent="0.25">
      <c r="A35" s="179">
        <v>45325</v>
      </c>
      <c r="B35" s="180" t="str">
        <f t="shared" si="0"/>
        <v>sobota</v>
      </c>
      <c r="C35" s="181" t="s">
        <v>5</v>
      </c>
      <c r="D35" s="182">
        <v>0.4375</v>
      </c>
      <c r="E35" s="181"/>
      <c r="F35" s="183">
        <v>0.54166666666666663</v>
      </c>
      <c r="G35" s="204" t="s">
        <v>24</v>
      </c>
      <c r="H35" s="217" t="s">
        <v>104</v>
      </c>
      <c r="I35" s="186" t="s">
        <v>33</v>
      </c>
      <c r="J35" s="187">
        <f t="shared" si="2"/>
        <v>3</v>
      </c>
      <c r="K35" s="52"/>
      <c r="L35" s="52"/>
      <c r="M35" s="52" t="s">
        <v>31</v>
      </c>
    </row>
    <row r="36" spans="1:17" x14ac:dyDescent="0.25">
      <c r="A36" s="188">
        <v>45325</v>
      </c>
      <c r="B36" s="189" t="str">
        <f t="shared" si="0"/>
        <v>sobota</v>
      </c>
      <c r="C36" s="190" t="s">
        <v>5</v>
      </c>
      <c r="D36" s="191">
        <v>0.5625</v>
      </c>
      <c r="E36" s="190"/>
      <c r="F36" s="192">
        <v>0.69444444444444453</v>
      </c>
      <c r="G36" s="301" t="s">
        <v>29</v>
      </c>
      <c r="H36" s="266" t="s">
        <v>67</v>
      </c>
      <c r="I36" s="195" t="s">
        <v>33</v>
      </c>
      <c r="J36" s="196">
        <f t="shared" si="2"/>
        <v>4</v>
      </c>
      <c r="K36" s="52"/>
      <c r="L36" s="52"/>
      <c r="M36" s="52"/>
    </row>
    <row r="37" spans="1:17" x14ac:dyDescent="0.25">
      <c r="A37" s="179">
        <v>45326</v>
      </c>
      <c r="B37" s="180" t="str">
        <f t="shared" si="0"/>
        <v>niedziela</v>
      </c>
      <c r="C37" s="181" t="s">
        <v>5</v>
      </c>
      <c r="D37" s="182">
        <v>0.33333333333333331</v>
      </c>
      <c r="E37" s="181"/>
      <c r="F37" s="183">
        <v>0.46875</v>
      </c>
      <c r="G37" s="204" t="s">
        <v>29</v>
      </c>
      <c r="H37" s="198" t="s">
        <v>67</v>
      </c>
      <c r="I37" s="186" t="s">
        <v>33</v>
      </c>
      <c r="J37" s="187">
        <f t="shared" si="2"/>
        <v>4</v>
      </c>
      <c r="K37" s="52"/>
      <c r="L37" s="52"/>
      <c r="M37" s="52"/>
    </row>
    <row r="38" spans="1:17" ht="11.25" customHeight="1" thickBot="1" x14ac:dyDescent="0.3">
      <c r="A38" s="294">
        <v>45326</v>
      </c>
      <c r="B38" s="295" t="str">
        <f t="shared" si="0"/>
        <v>niedziela</v>
      </c>
      <c r="C38" s="296" t="s">
        <v>5</v>
      </c>
      <c r="D38" s="297">
        <v>0.47222222222222227</v>
      </c>
      <c r="E38" s="296"/>
      <c r="F38" s="298">
        <v>0.51388888888888895</v>
      </c>
      <c r="G38" s="302" t="s">
        <v>102</v>
      </c>
      <c r="H38" s="303" t="s">
        <v>34</v>
      </c>
      <c r="I38" s="272" t="s">
        <v>33</v>
      </c>
      <c r="J38" s="299">
        <f t="shared" si="2"/>
        <v>1</v>
      </c>
      <c r="K38" s="52"/>
      <c r="L38" s="52"/>
      <c r="M38" s="52"/>
    </row>
    <row r="39" spans="1:17" x14ac:dyDescent="0.25">
      <c r="A39" s="218"/>
      <c r="B39" s="218"/>
      <c r="C39" s="218"/>
      <c r="D39" s="218"/>
      <c r="E39" s="218"/>
      <c r="F39" s="218"/>
      <c r="G39" s="218"/>
      <c r="H39" s="219"/>
      <c r="I39" s="273"/>
      <c r="J39" s="305">
        <f>SUM(J8:J38)-J38</f>
        <v>96</v>
      </c>
      <c r="K39" s="52"/>
      <c r="L39" s="52"/>
      <c r="M39" s="52"/>
    </row>
    <row r="40" spans="1:17" x14ac:dyDescent="0.25">
      <c r="A40" s="218"/>
      <c r="B40" s="218"/>
      <c r="C40" s="218"/>
      <c r="D40" s="218"/>
      <c r="E40" s="218"/>
      <c r="F40" s="218"/>
      <c r="G40" s="288" t="s">
        <v>23</v>
      </c>
      <c r="H40" s="221">
        <f>SUMIF($G$8:$G$38,G40,$J$8:$J$38)</f>
        <v>9</v>
      </c>
      <c r="I40" s="220">
        <v>9</v>
      </c>
      <c r="J40" s="222">
        <f>H40-I40</f>
        <v>0</v>
      </c>
      <c r="K40" s="52"/>
      <c r="L40" s="52"/>
      <c r="M40" s="52"/>
    </row>
    <row r="41" spans="1:17" x14ac:dyDescent="0.25">
      <c r="A41" s="218"/>
      <c r="B41" s="218"/>
      <c r="C41" s="218"/>
      <c r="D41" s="218"/>
      <c r="E41" s="218"/>
      <c r="F41" s="218"/>
      <c r="G41" s="288" t="s">
        <v>24</v>
      </c>
      <c r="H41" s="221">
        <v>9</v>
      </c>
      <c r="I41" s="220">
        <v>9</v>
      </c>
      <c r="J41" s="222">
        <f t="shared" ref="J41:J48" si="4">H41-I41</f>
        <v>0</v>
      </c>
      <c r="K41" s="52"/>
      <c r="L41" s="52"/>
      <c r="M41" s="52"/>
    </row>
    <row r="42" spans="1:17" x14ac:dyDescent="0.25">
      <c r="A42" s="218"/>
      <c r="B42" s="218"/>
      <c r="C42" s="218"/>
      <c r="D42" s="218"/>
      <c r="E42" s="218"/>
      <c r="F42" s="218"/>
      <c r="G42" s="291" t="s">
        <v>15</v>
      </c>
      <c r="H42" s="221">
        <v>9</v>
      </c>
      <c r="I42" s="220">
        <v>9</v>
      </c>
      <c r="J42" s="222">
        <f t="shared" si="4"/>
        <v>0</v>
      </c>
      <c r="K42" s="52"/>
      <c r="L42" s="52"/>
      <c r="M42" s="52"/>
    </row>
    <row r="43" spans="1:17" x14ac:dyDescent="0.25">
      <c r="A43" s="218"/>
      <c r="B43" s="218"/>
      <c r="C43" s="218"/>
      <c r="D43" s="218"/>
      <c r="E43" s="218"/>
      <c r="F43" s="218"/>
      <c r="G43" s="288" t="s">
        <v>17</v>
      </c>
      <c r="H43" s="221">
        <v>6</v>
      </c>
      <c r="I43" s="220">
        <v>6</v>
      </c>
      <c r="J43" s="222">
        <f t="shared" si="4"/>
        <v>0</v>
      </c>
      <c r="K43" s="52"/>
      <c r="L43" s="52"/>
      <c r="M43" s="52"/>
    </row>
    <row r="44" spans="1:17" x14ac:dyDescent="0.25">
      <c r="A44" s="218"/>
      <c r="B44" s="218"/>
      <c r="C44" s="218"/>
      <c r="D44" s="218"/>
      <c r="E44" s="218"/>
      <c r="F44" s="218"/>
      <c r="G44" s="223" t="s">
        <v>29</v>
      </c>
      <c r="H44" s="221">
        <f>SUMIF($G$8:$G$38,G44,$J$8:$J$38)</f>
        <v>12</v>
      </c>
      <c r="I44" s="220">
        <v>12</v>
      </c>
      <c r="J44" s="222">
        <f t="shared" si="4"/>
        <v>0</v>
      </c>
    </row>
    <row r="45" spans="1:17" x14ac:dyDescent="0.25">
      <c r="A45" s="218"/>
      <c r="B45" s="218"/>
      <c r="C45" s="218"/>
      <c r="D45" s="218"/>
      <c r="E45" s="218"/>
      <c r="F45" s="218"/>
      <c r="G45" s="288" t="s">
        <v>21</v>
      </c>
      <c r="H45" s="221">
        <v>9</v>
      </c>
      <c r="I45" s="220">
        <v>9</v>
      </c>
      <c r="J45" s="222">
        <f t="shared" si="4"/>
        <v>0</v>
      </c>
    </row>
    <row r="46" spans="1:17" x14ac:dyDescent="0.25">
      <c r="A46" s="218"/>
      <c r="B46" s="218"/>
      <c r="C46" s="218"/>
      <c r="D46" s="218"/>
      <c r="E46" s="218"/>
      <c r="F46" s="218"/>
      <c r="G46" s="289" t="s">
        <v>25</v>
      </c>
      <c r="H46" s="221">
        <f>SUMIF($G$8:$G$38,G46,$J$8:$J$38)</f>
        <v>12</v>
      </c>
      <c r="I46" s="220">
        <v>12</v>
      </c>
      <c r="J46" s="222">
        <f t="shared" si="4"/>
        <v>0</v>
      </c>
    </row>
    <row r="47" spans="1:17" x14ac:dyDescent="0.25">
      <c r="A47" s="218"/>
      <c r="B47" s="218"/>
      <c r="C47" s="218"/>
      <c r="D47" s="218"/>
      <c r="E47" s="218"/>
      <c r="F47" s="218"/>
      <c r="G47" s="291" t="s">
        <v>22</v>
      </c>
      <c r="H47" s="221">
        <f>SUMIF($G$8:$G$38,G47,$J$8:$J$38)</f>
        <v>9</v>
      </c>
      <c r="I47" s="220">
        <v>9</v>
      </c>
      <c r="J47" s="222">
        <f t="shared" si="4"/>
        <v>0</v>
      </c>
    </row>
    <row r="48" spans="1:17" x14ac:dyDescent="0.25">
      <c r="A48" s="218"/>
      <c r="B48" s="218"/>
      <c r="C48" s="218"/>
      <c r="D48" s="218"/>
      <c r="E48" s="218"/>
      <c r="F48" s="218"/>
      <c r="G48" s="290" t="s">
        <v>19</v>
      </c>
      <c r="H48" s="221">
        <f>SUMIF($G$8:$G$38,G48,$J$8:$J$38)</f>
        <v>12</v>
      </c>
      <c r="I48" s="220">
        <v>12</v>
      </c>
      <c r="J48" s="222">
        <f t="shared" si="4"/>
        <v>0</v>
      </c>
    </row>
    <row r="49" spans="1:10" x14ac:dyDescent="0.25">
      <c r="A49" s="218"/>
      <c r="B49" s="218"/>
      <c r="C49" s="218"/>
      <c r="D49" s="218"/>
      <c r="E49" s="218"/>
      <c r="F49" s="218"/>
      <c r="G49" s="289" t="s">
        <v>26</v>
      </c>
      <c r="H49" s="221">
        <f>SUMIF($G$8:$G$38,G49,$J$8:$J$38)</f>
        <v>9</v>
      </c>
      <c r="I49" s="220">
        <v>9</v>
      </c>
      <c r="J49" s="222">
        <f>H49-I49</f>
        <v>0</v>
      </c>
    </row>
    <row r="50" spans="1:10" x14ac:dyDescent="0.25">
      <c r="A50" s="218"/>
      <c r="B50" s="218"/>
      <c r="C50" s="218"/>
      <c r="D50" s="218"/>
      <c r="E50" s="218"/>
      <c r="F50" s="218"/>
      <c r="G50" s="224"/>
      <c r="H50" s="225">
        <f>SUM(H40:H49)</f>
        <v>96</v>
      </c>
      <c r="I50" s="226">
        <f t="shared" ref="I50:J50" si="5">SUM(I40:I49)</f>
        <v>96</v>
      </c>
      <c r="J50" s="225">
        <f t="shared" si="5"/>
        <v>0</v>
      </c>
    </row>
    <row r="51" spans="1:10" x14ac:dyDescent="0.25">
      <c r="G51" s="52"/>
      <c r="H51" s="81"/>
      <c r="J51" s="9"/>
    </row>
    <row r="52" spans="1:10" x14ac:dyDescent="0.25">
      <c r="G52" s="52"/>
      <c r="H52" s="81"/>
      <c r="J52" s="9"/>
    </row>
    <row r="53" spans="1:10" x14ac:dyDescent="0.25">
      <c r="G53" s="52"/>
      <c r="H53" s="81"/>
      <c r="J53" s="9"/>
    </row>
    <row r="54" spans="1:10" x14ac:dyDescent="0.25">
      <c r="G54" s="52"/>
      <c r="H54" s="81"/>
      <c r="J54" s="9"/>
    </row>
    <row r="55" spans="1:10" x14ac:dyDescent="0.25">
      <c r="G55" s="83"/>
      <c r="H55" s="84"/>
      <c r="J55" s="9"/>
    </row>
  </sheetData>
  <autoFilter ref="A7:J50">
    <filterColumn colId="3" showButton="0"/>
    <filterColumn colId="4" showButton="0"/>
  </autoFilter>
  <mergeCells count="1">
    <mergeCell ref="D7:F7"/>
  </mergeCells>
  <pageMargins left="0.70866141732283461" right="0.70866141732283461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opLeftCell="K1" workbookViewId="0">
      <selection activeCell="Q7" sqref="Q7"/>
    </sheetView>
  </sheetViews>
  <sheetFormatPr defaultColWidth="9.109375" defaultRowHeight="13.2" x14ac:dyDescent="0.25"/>
  <cols>
    <col min="1" max="1" width="10.44140625" style="8" hidden="1" customWidth="1"/>
    <col min="2" max="2" width="10.5546875" style="8" hidden="1" customWidth="1"/>
    <col min="3" max="3" width="7.5546875" style="8" hidden="1" customWidth="1"/>
    <col min="4" max="4" width="5.44140625" style="8" hidden="1" customWidth="1"/>
    <col min="5" max="5" width="0.44140625" style="8" hidden="1" customWidth="1"/>
    <col min="6" max="6" width="5.44140625" style="8" hidden="1" customWidth="1"/>
    <col min="7" max="7" width="44.21875" style="8" hidden="1" customWidth="1"/>
    <col min="8" max="8" width="25.109375" style="10" hidden="1" customWidth="1"/>
    <col min="9" max="9" width="9" style="243" hidden="1" customWidth="1"/>
    <col min="10" max="10" width="7.44140625" style="8" hidden="1" customWidth="1"/>
    <col min="11" max="11" width="9.44140625" style="8" customWidth="1"/>
    <col min="12" max="12" width="14.332031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1" thickBot="1" x14ac:dyDescent="0.4">
      <c r="A1" s="1" t="s">
        <v>30</v>
      </c>
      <c r="C1" s="3"/>
      <c r="H1" s="4"/>
      <c r="I1" s="243"/>
    </row>
    <row r="2" spans="1:17" ht="18" thickTop="1" x14ac:dyDescent="0.3">
      <c r="A2" s="5" t="s">
        <v>0</v>
      </c>
      <c r="B2" s="6" t="s">
        <v>1</v>
      </c>
      <c r="C2" s="7"/>
      <c r="M2" s="204" t="s">
        <v>21</v>
      </c>
      <c r="N2" s="185" t="s">
        <v>18</v>
      </c>
      <c r="O2" s="177"/>
    </row>
    <row r="3" spans="1:17" ht="17.399999999999999" x14ac:dyDescent="0.3">
      <c r="A3" s="5" t="s">
        <v>2</v>
      </c>
      <c r="B3" s="6" t="s">
        <v>3</v>
      </c>
      <c r="C3" s="7"/>
      <c r="H3" s="12">
        <v>44272</v>
      </c>
      <c r="M3" s="184" t="s">
        <v>21</v>
      </c>
      <c r="N3" s="217" t="s">
        <v>18</v>
      </c>
      <c r="O3" s="186"/>
    </row>
    <row r="4" spans="1:17" ht="17.399999999999999" x14ac:dyDescent="0.3">
      <c r="A4" s="5" t="s">
        <v>4</v>
      </c>
      <c r="B4" s="6" t="s">
        <v>44</v>
      </c>
      <c r="C4" s="7"/>
      <c r="G4" s="14"/>
      <c r="H4" s="15"/>
      <c r="I4" s="16"/>
      <c r="M4" s="184" t="s">
        <v>82</v>
      </c>
      <c r="N4" s="185" t="s">
        <v>34</v>
      </c>
      <c r="O4" s="186"/>
    </row>
    <row r="5" spans="1:17" ht="17.399999999999999" x14ac:dyDescent="0.3">
      <c r="A5" s="5" t="s">
        <v>28</v>
      </c>
      <c r="B5" s="17" t="s">
        <v>78</v>
      </c>
      <c r="C5" s="7"/>
      <c r="G5" s="18"/>
      <c r="I5" s="16"/>
      <c r="J5" s="20"/>
      <c r="M5" s="264" t="s">
        <v>24</v>
      </c>
      <c r="N5" s="265" t="s">
        <v>40</v>
      </c>
      <c r="O5" s="237"/>
    </row>
    <row r="6" spans="1:17" ht="18" thickBot="1" x14ac:dyDescent="0.35">
      <c r="A6" s="5"/>
      <c r="B6" s="17"/>
      <c r="C6" s="7"/>
      <c r="G6" s="21"/>
      <c r="M6" s="184" t="s">
        <v>19</v>
      </c>
      <c r="N6" s="185" t="s">
        <v>20</v>
      </c>
      <c r="O6" s="186"/>
    </row>
    <row r="7" spans="1:17" ht="24" thickTop="1" thickBot="1" x14ac:dyDescent="0.3">
      <c r="A7" s="239" t="s">
        <v>6</v>
      </c>
      <c r="B7" s="23" t="s">
        <v>7</v>
      </c>
      <c r="C7" s="23" t="s">
        <v>8</v>
      </c>
      <c r="D7" s="306" t="s">
        <v>9</v>
      </c>
      <c r="E7" s="307"/>
      <c r="F7" s="308"/>
      <c r="G7" s="25" t="s">
        <v>10</v>
      </c>
      <c r="H7" s="26" t="s">
        <v>11</v>
      </c>
      <c r="I7" s="23" t="s">
        <v>12</v>
      </c>
      <c r="J7" s="27" t="s">
        <v>13</v>
      </c>
      <c r="M7" s="233" t="s">
        <v>21</v>
      </c>
      <c r="N7" s="211" t="s">
        <v>18</v>
      </c>
      <c r="O7" s="212"/>
      <c r="P7" s="28"/>
      <c r="Q7" s="28"/>
    </row>
    <row r="8" spans="1:17" ht="12.75" customHeight="1" thickTop="1" x14ac:dyDescent="0.25">
      <c r="A8" s="124">
        <v>44261</v>
      </c>
      <c r="B8" s="29" t="str">
        <f t="shared" ref="B8:B36" si="0">IF(WEEKDAY(A8,2)=5,"piątek",IF(WEEKDAY(A8,2)=6,"sobota",IF(WEEKDAY(A8,2)=7,"niedziela","Błąd")))</f>
        <v>sobota</v>
      </c>
      <c r="C8" s="30" t="s">
        <v>44</v>
      </c>
      <c r="D8" s="31">
        <v>0.33333333333333331</v>
      </c>
      <c r="E8" s="148"/>
      <c r="F8" s="33">
        <v>0.43402777777777773</v>
      </c>
      <c r="G8" s="34" t="s">
        <v>86</v>
      </c>
      <c r="H8" s="35" t="s">
        <v>67</v>
      </c>
      <c r="I8" s="244" t="s">
        <v>69</v>
      </c>
      <c r="J8" s="37">
        <f t="shared" ref="J8:J35" si="1">ROUND(IF(AND(F8&gt;TIMEVALUE("13:30"),D8&lt;TIMEVALUE("12:55")),(F8-D8+TIMEVALUE("0:10")-TIMEVALUE("0:30"))/TIMEVALUE("0:50"),(F8-D8+TIMEVALUE("0:10"))/TIMEVALUE("0:50")),0)</f>
        <v>3</v>
      </c>
      <c r="L8" s="38"/>
      <c r="M8" s="204" t="s">
        <v>26</v>
      </c>
      <c r="N8" s="185" t="s">
        <v>16</v>
      </c>
      <c r="O8" s="186"/>
      <c r="P8" s="39"/>
      <c r="Q8" s="28"/>
    </row>
    <row r="9" spans="1:17" ht="12.75" customHeight="1" x14ac:dyDescent="0.25">
      <c r="A9" s="125">
        <v>44261</v>
      </c>
      <c r="B9" s="85" t="str">
        <f t="shared" si="0"/>
        <v>sobota</v>
      </c>
      <c r="C9" s="86" t="s">
        <v>44</v>
      </c>
      <c r="D9" s="87">
        <v>0.5625</v>
      </c>
      <c r="E9" s="154"/>
      <c r="F9" s="89">
        <v>0.66319444444444442</v>
      </c>
      <c r="G9" s="90" t="s">
        <v>70</v>
      </c>
      <c r="H9" s="91" t="s">
        <v>42</v>
      </c>
      <c r="I9" s="155" t="s">
        <v>69</v>
      </c>
      <c r="J9" s="93">
        <f t="shared" si="1"/>
        <v>3</v>
      </c>
      <c r="M9" s="204" t="s">
        <v>26</v>
      </c>
      <c r="N9" s="217" t="s">
        <v>16</v>
      </c>
      <c r="O9" s="186"/>
      <c r="P9" s="39"/>
      <c r="Q9" s="28"/>
    </row>
    <row r="10" spans="1:17" ht="12.75" customHeight="1" x14ac:dyDescent="0.25">
      <c r="A10" s="139">
        <v>44262</v>
      </c>
      <c r="B10" s="140" t="str">
        <f t="shared" si="0"/>
        <v>niedziela</v>
      </c>
      <c r="C10" s="141" t="s">
        <v>44</v>
      </c>
      <c r="D10" s="142">
        <v>0.33333333333333331</v>
      </c>
      <c r="E10" s="150"/>
      <c r="F10" s="143">
        <v>0.43402777777777773</v>
      </c>
      <c r="G10" s="240" t="s">
        <v>70</v>
      </c>
      <c r="H10" s="241" t="s">
        <v>42</v>
      </c>
      <c r="I10" s="242" t="s">
        <v>69</v>
      </c>
      <c r="J10" s="145">
        <v>3</v>
      </c>
      <c r="M10" s="184" t="s">
        <v>29</v>
      </c>
      <c r="N10" s="185" t="s">
        <v>42</v>
      </c>
      <c r="O10" s="152"/>
      <c r="P10" s="39"/>
      <c r="Q10" s="28"/>
    </row>
    <row r="11" spans="1:17" ht="12.75" customHeight="1" thickBot="1" x14ac:dyDescent="0.3">
      <c r="A11" s="126">
        <v>44262</v>
      </c>
      <c r="B11" s="55" t="str">
        <f t="shared" si="0"/>
        <v>niedziela</v>
      </c>
      <c r="C11" s="56" t="s">
        <v>44</v>
      </c>
      <c r="D11" s="57">
        <v>0.4375</v>
      </c>
      <c r="E11" s="151"/>
      <c r="F11" s="133">
        <v>0.54166666666666663</v>
      </c>
      <c r="G11" s="61" t="s">
        <v>68</v>
      </c>
      <c r="H11" s="61" t="s">
        <v>34</v>
      </c>
      <c r="I11" s="153" t="s">
        <v>69</v>
      </c>
      <c r="J11" s="63">
        <f t="shared" si="1"/>
        <v>3</v>
      </c>
      <c r="M11" s="271" t="s">
        <v>97</v>
      </c>
      <c r="N11" s="194" t="s">
        <v>16</v>
      </c>
      <c r="O11" s="155"/>
      <c r="P11" s="39"/>
      <c r="Q11" s="28"/>
    </row>
    <row r="12" spans="1:17" ht="12.75" customHeight="1" thickTop="1" x14ac:dyDescent="0.25">
      <c r="A12" s="65">
        <v>44296</v>
      </c>
      <c r="B12" s="42" t="str">
        <f t="shared" si="0"/>
        <v>sobota</v>
      </c>
      <c r="C12" s="43" t="s">
        <v>44</v>
      </c>
      <c r="D12" s="142">
        <v>0.33333333333333331</v>
      </c>
      <c r="E12" s="150"/>
      <c r="F12" s="143">
        <v>0.43402777777777773</v>
      </c>
      <c r="G12" s="66" t="s">
        <v>70</v>
      </c>
      <c r="H12" s="54" t="s">
        <v>42</v>
      </c>
      <c r="I12" s="152" t="s">
        <v>69</v>
      </c>
      <c r="J12" s="50">
        <f t="shared" si="1"/>
        <v>3</v>
      </c>
      <c r="M12" s="184" t="s">
        <v>29</v>
      </c>
      <c r="N12" s="185" t="s">
        <v>42</v>
      </c>
      <c r="O12" s="152"/>
      <c r="P12" s="39"/>
      <c r="Q12" s="28"/>
    </row>
    <row r="13" spans="1:17" ht="12.75" customHeight="1" thickBot="1" x14ac:dyDescent="0.3">
      <c r="A13" s="65">
        <v>44296</v>
      </c>
      <c r="B13" s="42" t="str">
        <f t="shared" si="0"/>
        <v>sobota</v>
      </c>
      <c r="C13" s="43" t="s">
        <v>44</v>
      </c>
      <c r="D13" s="44">
        <v>0.4375</v>
      </c>
      <c r="E13" s="149"/>
      <c r="F13" s="46">
        <v>0.54166666666666663</v>
      </c>
      <c r="G13" s="54" t="s">
        <v>66</v>
      </c>
      <c r="H13" s="54" t="s">
        <v>67</v>
      </c>
      <c r="I13" s="152" t="s">
        <v>69</v>
      </c>
      <c r="J13" s="50">
        <f t="shared" si="1"/>
        <v>3</v>
      </c>
      <c r="M13" s="210" t="s">
        <v>19</v>
      </c>
      <c r="N13" s="211" t="s">
        <v>20</v>
      </c>
      <c r="O13" s="212"/>
      <c r="P13" s="39"/>
      <c r="Q13" s="28"/>
    </row>
    <row r="14" spans="1:17" ht="12.75" customHeight="1" thickTop="1" x14ac:dyDescent="0.25">
      <c r="A14" s="65">
        <v>44296</v>
      </c>
      <c r="B14" s="42" t="str">
        <f t="shared" si="0"/>
        <v>sobota</v>
      </c>
      <c r="C14" s="43" t="s">
        <v>44</v>
      </c>
      <c r="D14" s="44">
        <v>0.5625</v>
      </c>
      <c r="E14" s="149"/>
      <c r="F14" s="46">
        <v>0.69791666666666663</v>
      </c>
      <c r="G14" s="54" t="s">
        <v>46</v>
      </c>
      <c r="H14" s="47" t="s">
        <v>63</v>
      </c>
      <c r="I14" s="152" t="s">
        <v>69</v>
      </c>
      <c r="J14" s="50">
        <f t="shared" si="1"/>
        <v>4</v>
      </c>
      <c r="M14" s="197" t="s">
        <v>22</v>
      </c>
      <c r="N14" s="198" t="s">
        <v>36</v>
      </c>
      <c r="O14" s="186"/>
      <c r="P14" s="39"/>
      <c r="Q14" s="28"/>
    </row>
    <row r="15" spans="1:17" ht="12.75" customHeight="1" x14ac:dyDescent="0.25">
      <c r="A15" s="139">
        <v>44297</v>
      </c>
      <c r="B15" s="140" t="str">
        <f t="shared" si="0"/>
        <v>niedziela</v>
      </c>
      <c r="C15" s="141" t="s">
        <v>44</v>
      </c>
      <c r="D15" s="142">
        <v>0.33333333333333331</v>
      </c>
      <c r="E15" s="150"/>
      <c r="F15" s="143">
        <v>0.43402777777777773</v>
      </c>
      <c r="G15" s="147" t="s">
        <v>46</v>
      </c>
      <c r="H15" s="147" t="s">
        <v>63</v>
      </c>
      <c r="I15" s="242" t="s">
        <v>69</v>
      </c>
      <c r="J15" s="145">
        <f t="shared" si="1"/>
        <v>3</v>
      </c>
      <c r="M15" s="198" t="s">
        <v>29</v>
      </c>
      <c r="N15" s="198" t="s">
        <v>42</v>
      </c>
      <c r="O15" s="152"/>
      <c r="P15" s="39"/>
      <c r="Q15" s="28"/>
    </row>
    <row r="16" spans="1:17" ht="12.75" customHeight="1" x14ac:dyDescent="0.25">
      <c r="A16" s="65">
        <v>44297</v>
      </c>
      <c r="B16" s="42" t="str">
        <f t="shared" si="0"/>
        <v>niedziela</v>
      </c>
      <c r="C16" s="43" t="s">
        <v>44</v>
      </c>
      <c r="D16" s="44">
        <v>0.4375</v>
      </c>
      <c r="E16" s="149"/>
      <c r="F16" s="46">
        <v>0.51041666666666663</v>
      </c>
      <c r="G16" s="54" t="s">
        <v>46</v>
      </c>
      <c r="H16" s="54" t="s">
        <v>63</v>
      </c>
      <c r="I16" s="152" t="s">
        <v>69</v>
      </c>
      <c r="J16" s="50">
        <f t="shared" si="1"/>
        <v>2</v>
      </c>
      <c r="M16" s="204" t="s">
        <v>24</v>
      </c>
      <c r="N16" s="185" t="s">
        <v>40</v>
      </c>
      <c r="O16" s="186"/>
      <c r="P16" s="39"/>
      <c r="Q16" s="28"/>
    </row>
    <row r="17" spans="1:17" ht="12.75" customHeight="1" thickBot="1" x14ac:dyDescent="0.3">
      <c r="A17" s="126">
        <v>44297</v>
      </c>
      <c r="B17" s="55" t="str">
        <f t="shared" si="0"/>
        <v>niedziela</v>
      </c>
      <c r="C17" s="56" t="s">
        <v>44</v>
      </c>
      <c r="D17" s="57">
        <v>0.52083333333333337</v>
      </c>
      <c r="E17" s="151"/>
      <c r="F17" s="133">
        <v>0.625</v>
      </c>
      <c r="G17" s="61" t="s">
        <v>47</v>
      </c>
      <c r="H17" s="160" t="s">
        <v>74</v>
      </c>
      <c r="I17" s="153" t="s">
        <v>69</v>
      </c>
      <c r="J17" s="63">
        <f t="shared" si="1"/>
        <v>3</v>
      </c>
      <c r="M17" s="193" t="s">
        <v>97</v>
      </c>
      <c r="N17" s="194" t="s">
        <v>16</v>
      </c>
      <c r="O17" s="195"/>
      <c r="P17" s="39"/>
      <c r="Q17" s="28"/>
    </row>
    <row r="18" spans="1:17" ht="12.75" customHeight="1" thickTop="1" x14ac:dyDescent="0.25">
      <c r="A18" s="65">
        <v>44324</v>
      </c>
      <c r="B18" s="42" t="str">
        <f>IF(WEEKDAY(A18,2)=5,"piątek",IF(WEEKDAY(A18,2)=6,"sobota",IF(WEEKDAY(A18,2)=7,"niedziela","Błąd")))</f>
        <v>sobota</v>
      </c>
      <c r="C18" s="43" t="s">
        <v>44</v>
      </c>
      <c r="D18" s="44">
        <v>0.33333333333333331</v>
      </c>
      <c r="E18" s="149"/>
      <c r="F18" s="46">
        <v>0.43402777777777773</v>
      </c>
      <c r="G18" s="47" t="s">
        <v>73</v>
      </c>
      <c r="H18" s="48" t="s">
        <v>87</v>
      </c>
      <c r="I18" s="152" t="s">
        <v>88</v>
      </c>
      <c r="J18" s="50">
        <f>ROUND(IF(AND(F18&gt;TIMEVALUE("13:30"),D18&lt;TIMEVALUE("12:55")),(F18-D18+TIMEVALUE("0:10")-TIMEVALUE("0:30"))/TIMEVALUE("0:50"),(F18-D18+TIMEVALUE("0:10"))/TIMEVALUE("0:50")),0)</f>
        <v>3</v>
      </c>
      <c r="M18" s="204" t="s">
        <v>22</v>
      </c>
      <c r="N18" s="217" t="s">
        <v>36</v>
      </c>
      <c r="O18" s="186"/>
      <c r="P18" s="39"/>
      <c r="Q18" s="28"/>
    </row>
    <row r="19" spans="1:17" ht="12.75" customHeight="1" x14ac:dyDescent="0.25">
      <c r="A19" s="65">
        <v>44324</v>
      </c>
      <c r="B19" s="42" t="str">
        <f t="shared" si="0"/>
        <v>sobota</v>
      </c>
      <c r="C19" s="43" t="s">
        <v>44</v>
      </c>
      <c r="D19" s="44">
        <v>0.4375</v>
      </c>
      <c r="E19" s="149"/>
      <c r="F19" s="46">
        <v>0.54166666666666663</v>
      </c>
      <c r="G19" s="54" t="s">
        <v>89</v>
      </c>
      <c r="H19" s="54" t="s">
        <v>87</v>
      </c>
      <c r="I19" s="261" t="s">
        <v>88</v>
      </c>
      <c r="J19" s="50">
        <f t="shared" si="1"/>
        <v>3</v>
      </c>
      <c r="M19" s="184" t="s">
        <v>19</v>
      </c>
      <c r="N19" s="185" t="s">
        <v>20</v>
      </c>
      <c r="O19" s="186"/>
      <c r="P19" s="39"/>
      <c r="Q19" s="28"/>
    </row>
    <row r="20" spans="1:17" ht="12.75" customHeight="1" thickBot="1" x14ac:dyDescent="0.3">
      <c r="A20" s="125">
        <v>44324</v>
      </c>
      <c r="B20" s="85" t="str">
        <f t="shared" si="0"/>
        <v>sobota</v>
      </c>
      <c r="C20" s="86" t="s">
        <v>44</v>
      </c>
      <c r="D20" s="87">
        <v>0.55208333333333337</v>
      </c>
      <c r="E20" s="154"/>
      <c r="F20" s="89">
        <v>0.65277777777777779</v>
      </c>
      <c r="G20" s="90" t="s">
        <v>89</v>
      </c>
      <c r="H20" s="91" t="s">
        <v>87</v>
      </c>
      <c r="I20" s="157" t="s">
        <v>88</v>
      </c>
      <c r="J20" s="93">
        <f t="shared" si="1"/>
        <v>3</v>
      </c>
      <c r="M20" s="210" t="s">
        <v>25</v>
      </c>
      <c r="N20" s="211" t="s">
        <v>98</v>
      </c>
      <c r="O20" s="212"/>
      <c r="P20" s="39"/>
      <c r="Q20" s="28"/>
    </row>
    <row r="21" spans="1:17" ht="12.75" customHeight="1" thickTop="1" x14ac:dyDescent="0.25">
      <c r="A21" s="65">
        <v>44325</v>
      </c>
      <c r="B21" s="42" t="str">
        <f t="shared" si="0"/>
        <v>niedziela</v>
      </c>
      <c r="C21" s="43" t="s">
        <v>44</v>
      </c>
      <c r="D21" s="44">
        <v>0.33333333333333331</v>
      </c>
      <c r="E21" s="149"/>
      <c r="F21" s="46">
        <v>0.43402777777777773</v>
      </c>
      <c r="G21" s="54" t="s">
        <v>70</v>
      </c>
      <c r="H21" s="47" t="s">
        <v>87</v>
      </c>
      <c r="I21" s="156" t="s">
        <v>88</v>
      </c>
      <c r="J21" s="50">
        <f t="shared" si="1"/>
        <v>3</v>
      </c>
      <c r="M21" s="204" t="s">
        <v>22</v>
      </c>
      <c r="N21" s="185" t="s">
        <v>36</v>
      </c>
      <c r="O21" s="186"/>
      <c r="P21" s="39"/>
      <c r="Q21" s="28"/>
    </row>
    <row r="22" spans="1:17" ht="12.75" customHeight="1" x14ac:dyDescent="0.25">
      <c r="A22" s="65">
        <v>44325</v>
      </c>
      <c r="B22" s="42" t="str">
        <f t="shared" si="0"/>
        <v>niedziela</v>
      </c>
      <c r="C22" s="43" t="s">
        <v>44</v>
      </c>
      <c r="D22" s="44">
        <v>0.4375</v>
      </c>
      <c r="E22" s="149"/>
      <c r="F22" s="46">
        <v>0.54166666666666663</v>
      </c>
      <c r="G22" s="66" t="s">
        <v>89</v>
      </c>
      <c r="H22" s="67" t="s">
        <v>87</v>
      </c>
      <c r="I22" s="156" t="s">
        <v>88</v>
      </c>
      <c r="J22" s="50">
        <f t="shared" si="1"/>
        <v>3</v>
      </c>
      <c r="M22" s="198" t="s">
        <v>94</v>
      </c>
      <c r="N22" s="198" t="s">
        <v>41</v>
      </c>
      <c r="O22" s="186"/>
      <c r="P22" s="39"/>
      <c r="Q22" s="28"/>
    </row>
    <row r="23" spans="1:17" ht="12.75" customHeight="1" thickBot="1" x14ac:dyDescent="0.3">
      <c r="A23" s="65">
        <v>44325</v>
      </c>
      <c r="B23" s="42" t="str">
        <f t="shared" si="0"/>
        <v>niedziela</v>
      </c>
      <c r="C23" s="43" t="s">
        <v>44</v>
      </c>
      <c r="D23" s="44">
        <v>0.5625</v>
      </c>
      <c r="E23" s="149"/>
      <c r="F23" s="46">
        <v>0.66319444444444442</v>
      </c>
      <c r="G23" s="51" t="s">
        <v>89</v>
      </c>
      <c r="H23" s="66" t="s">
        <v>87</v>
      </c>
      <c r="I23" s="156" t="s">
        <v>88</v>
      </c>
      <c r="J23" s="50">
        <f t="shared" si="1"/>
        <v>3</v>
      </c>
      <c r="M23" s="204" t="s">
        <v>94</v>
      </c>
      <c r="N23" s="198" t="s">
        <v>41</v>
      </c>
      <c r="O23" s="186"/>
      <c r="P23" s="39"/>
      <c r="Q23" s="28"/>
    </row>
    <row r="24" spans="1:17" ht="12.75" customHeight="1" thickTop="1" x14ac:dyDescent="0.25">
      <c r="A24" s="127">
        <v>44345</v>
      </c>
      <c r="B24" s="94" t="str">
        <f t="shared" si="0"/>
        <v>sobota</v>
      </c>
      <c r="C24" s="95" t="s">
        <v>44</v>
      </c>
      <c r="D24" s="96">
        <v>0.33333333333333331</v>
      </c>
      <c r="E24" s="161"/>
      <c r="F24" s="98">
        <v>0.43402777777777773</v>
      </c>
      <c r="G24" s="248" t="s">
        <v>52</v>
      </c>
      <c r="H24" s="99" t="s">
        <v>64</v>
      </c>
      <c r="I24" s="162" t="s">
        <v>69</v>
      </c>
      <c r="J24" s="101">
        <f t="shared" si="1"/>
        <v>3</v>
      </c>
      <c r="M24" s="193" t="s">
        <v>29</v>
      </c>
      <c r="N24" s="266" t="s">
        <v>42</v>
      </c>
      <c r="O24" s="155"/>
      <c r="P24" s="39"/>
      <c r="Q24" s="28"/>
    </row>
    <row r="25" spans="1:17" ht="12.75" customHeight="1" x14ac:dyDescent="0.25">
      <c r="A25" s="65">
        <v>44345</v>
      </c>
      <c r="B25" s="42" t="str">
        <f t="shared" si="0"/>
        <v>sobota</v>
      </c>
      <c r="C25" s="43" t="s">
        <v>44</v>
      </c>
      <c r="D25" s="44">
        <v>0.4375</v>
      </c>
      <c r="E25" s="149"/>
      <c r="F25" s="46">
        <v>0.54166666666666663</v>
      </c>
      <c r="G25" s="54" t="s">
        <v>90</v>
      </c>
      <c r="H25" s="54" t="s">
        <v>87</v>
      </c>
      <c r="I25" s="152" t="s">
        <v>69</v>
      </c>
      <c r="J25" s="50">
        <f t="shared" si="1"/>
        <v>3</v>
      </c>
      <c r="M25" s="204" t="s">
        <v>94</v>
      </c>
      <c r="N25" s="198" t="s">
        <v>41</v>
      </c>
      <c r="O25" s="186"/>
      <c r="P25" s="39"/>
      <c r="Q25" s="28"/>
    </row>
    <row r="26" spans="1:17" ht="12.75" customHeight="1" x14ac:dyDescent="0.25">
      <c r="A26" s="125">
        <v>44345</v>
      </c>
      <c r="B26" s="85" t="str">
        <f t="shared" si="0"/>
        <v>sobota</v>
      </c>
      <c r="C26" s="86" t="s">
        <v>44</v>
      </c>
      <c r="D26" s="87">
        <v>0.55208333333333337</v>
      </c>
      <c r="E26" s="154"/>
      <c r="F26" s="89">
        <v>0.65277777777777779</v>
      </c>
      <c r="G26" s="103" t="s">
        <v>92</v>
      </c>
      <c r="H26" s="103" t="s">
        <v>91</v>
      </c>
      <c r="I26" s="157" t="s">
        <v>69</v>
      </c>
      <c r="J26" s="93">
        <f t="shared" si="1"/>
        <v>3</v>
      </c>
      <c r="M26" s="204" t="s">
        <v>26</v>
      </c>
      <c r="N26" s="185" t="s">
        <v>16</v>
      </c>
      <c r="O26" s="186"/>
      <c r="P26" s="39"/>
      <c r="Q26" s="28"/>
    </row>
    <row r="27" spans="1:17" ht="12.75" customHeight="1" thickBot="1" x14ac:dyDescent="0.3">
      <c r="A27" s="65">
        <v>44346</v>
      </c>
      <c r="B27" s="42" t="str">
        <f t="shared" si="0"/>
        <v>niedziela</v>
      </c>
      <c r="C27" s="43" t="s">
        <v>44</v>
      </c>
      <c r="D27" s="44">
        <v>0.33333333333333331</v>
      </c>
      <c r="E27" s="149"/>
      <c r="F27" s="46">
        <v>0.43402777777777773</v>
      </c>
      <c r="G27" s="53" t="s">
        <v>52</v>
      </c>
      <c r="H27" s="54" t="s">
        <v>64</v>
      </c>
      <c r="I27" s="156" t="s">
        <v>69</v>
      </c>
      <c r="J27" s="50">
        <f t="shared" si="1"/>
        <v>3</v>
      </c>
      <c r="M27" s="216" t="s">
        <v>95</v>
      </c>
      <c r="N27" s="233" t="s">
        <v>16</v>
      </c>
      <c r="O27" s="212"/>
      <c r="P27" s="39"/>
      <c r="Q27" s="28"/>
    </row>
    <row r="28" spans="1:17" ht="12.75" customHeight="1" thickTop="1" x14ac:dyDescent="0.25">
      <c r="A28" s="65">
        <v>44346</v>
      </c>
      <c r="B28" s="42" t="str">
        <f t="shared" si="0"/>
        <v>niedziela</v>
      </c>
      <c r="C28" s="43" t="s">
        <v>44</v>
      </c>
      <c r="D28" s="44">
        <v>0.4375</v>
      </c>
      <c r="E28" s="149"/>
      <c r="F28" s="46">
        <v>0.54166666666666663</v>
      </c>
      <c r="G28" s="66" t="s">
        <v>92</v>
      </c>
      <c r="H28" s="66" t="s">
        <v>91</v>
      </c>
      <c r="I28" s="156" t="s">
        <v>69</v>
      </c>
      <c r="J28" s="50">
        <f t="shared" si="1"/>
        <v>3</v>
      </c>
      <c r="M28" s="269" t="s">
        <v>24</v>
      </c>
      <c r="N28" s="214" t="s">
        <v>40</v>
      </c>
      <c r="O28" s="202"/>
      <c r="P28" s="39"/>
      <c r="Q28" s="28"/>
    </row>
    <row r="29" spans="1:17" ht="12.6" customHeight="1" thickBot="1" x14ac:dyDescent="0.3">
      <c r="A29" s="126">
        <v>44346</v>
      </c>
      <c r="B29" s="55" t="str">
        <f t="shared" si="0"/>
        <v>niedziela</v>
      </c>
      <c r="C29" s="56" t="s">
        <v>44</v>
      </c>
      <c r="D29" s="57">
        <v>0.5625</v>
      </c>
      <c r="E29" s="151"/>
      <c r="F29" s="133">
        <v>0.625</v>
      </c>
      <c r="G29" s="61" t="s">
        <v>47</v>
      </c>
      <c r="H29" s="160" t="s">
        <v>74</v>
      </c>
      <c r="I29" s="158" t="s">
        <v>69</v>
      </c>
      <c r="J29" s="63">
        <f t="shared" si="1"/>
        <v>2</v>
      </c>
      <c r="M29" s="193" t="s">
        <v>25</v>
      </c>
      <c r="N29" s="266" t="s">
        <v>98</v>
      </c>
      <c r="O29" s="195"/>
      <c r="P29" s="39"/>
      <c r="Q29" s="28"/>
    </row>
    <row r="30" spans="1:17" ht="12.75" customHeight="1" thickTop="1" x14ac:dyDescent="0.25">
      <c r="A30" s="127">
        <v>44359</v>
      </c>
      <c r="B30" s="94" t="str">
        <f t="shared" si="0"/>
        <v>sobota</v>
      </c>
      <c r="C30" s="95" t="s">
        <v>44</v>
      </c>
      <c r="D30" s="96">
        <v>0.33333333333333331</v>
      </c>
      <c r="E30" s="161"/>
      <c r="F30" s="98">
        <v>0.46527777777777773</v>
      </c>
      <c r="G30" s="99" t="s">
        <v>47</v>
      </c>
      <c r="H30" s="99" t="s">
        <v>75</v>
      </c>
      <c r="I30" s="162" t="s">
        <v>69</v>
      </c>
      <c r="J30" s="101">
        <f t="shared" si="1"/>
        <v>4</v>
      </c>
      <c r="M30" s="238" t="s">
        <v>25</v>
      </c>
      <c r="N30" s="217" t="s">
        <v>98</v>
      </c>
      <c r="O30" s="186"/>
      <c r="P30" s="39"/>
      <c r="Q30" s="28"/>
    </row>
    <row r="31" spans="1:17" ht="12.75" customHeight="1" x14ac:dyDescent="0.25">
      <c r="A31" s="65">
        <v>44359</v>
      </c>
      <c r="B31" s="42" t="str">
        <f t="shared" si="0"/>
        <v>sobota</v>
      </c>
      <c r="C31" s="43" t="s">
        <v>44</v>
      </c>
      <c r="D31" s="44">
        <v>0.47222222222222227</v>
      </c>
      <c r="E31" s="149"/>
      <c r="F31" s="46">
        <v>0.57291666666666663</v>
      </c>
      <c r="G31" s="51" t="s">
        <v>52</v>
      </c>
      <c r="H31" s="67" t="s">
        <v>64</v>
      </c>
      <c r="I31" s="152" t="s">
        <v>69</v>
      </c>
      <c r="J31" s="50">
        <f t="shared" si="1"/>
        <v>3</v>
      </c>
      <c r="M31" s="197" t="s">
        <v>82</v>
      </c>
      <c r="N31" s="48" t="s">
        <v>34</v>
      </c>
      <c r="O31" s="186"/>
      <c r="P31" s="39"/>
      <c r="Q31" s="28"/>
    </row>
    <row r="32" spans="1:17" ht="12.75" customHeight="1" thickBot="1" x14ac:dyDescent="0.3">
      <c r="A32" s="125">
        <v>44359</v>
      </c>
      <c r="B32" s="85" t="str">
        <f t="shared" si="0"/>
        <v>sobota</v>
      </c>
      <c r="C32" s="86" t="s">
        <v>44</v>
      </c>
      <c r="D32" s="87">
        <v>0.57986111111111105</v>
      </c>
      <c r="E32" s="154"/>
      <c r="F32" s="89">
        <v>0.68055555555555547</v>
      </c>
      <c r="G32" s="262" t="s">
        <v>52</v>
      </c>
      <c r="H32" s="103" t="s">
        <v>64</v>
      </c>
      <c r="I32" s="155" t="s">
        <v>69</v>
      </c>
      <c r="J32" s="93">
        <f t="shared" si="1"/>
        <v>3</v>
      </c>
      <c r="M32" s="263" t="s">
        <v>96</v>
      </c>
      <c r="N32" s="270" t="s">
        <v>34</v>
      </c>
      <c r="O32" s="272"/>
      <c r="P32" s="39"/>
      <c r="Q32" s="28"/>
    </row>
    <row r="33" spans="1:17" x14ac:dyDescent="0.25">
      <c r="A33" s="65">
        <v>44360</v>
      </c>
      <c r="B33" s="42" t="str">
        <f t="shared" ref="B33" si="2">IF(WEEKDAY(A33,2)=5,"piątek",IF(WEEKDAY(A33,2)=6,"sobota",IF(WEEKDAY(A33,2)=7,"niedziela","Błąd")))</f>
        <v>niedziela</v>
      </c>
      <c r="C33" s="43" t="s">
        <v>44</v>
      </c>
      <c r="D33" s="44">
        <v>0.33333333333333331</v>
      </c>
      <c r="E33" s="149"/>
      <c r="F33" s="46">
        <v>0.43402777777777773</v>
      </c>
      <c r="G33" s="257" t="s">
        <v>51</v>
      </c>
      <c r="H33" s="67" t="s">
        <v>34</v>
      </c>
      <c r="I33" s="152" t="s">
        <v>69</v>
      </c>
      <c r="J33" s="50">
        <f t="shared" si="1"/>
        <v>3</v>
      </c>
      <c r="K33" s="52"/>
      <c r="L33" s="52"/>
      <c r="M33" s="52"/>
    </row>
    <row r="34" spans="1:17" x14ac:dyDescent="0.25">
      <c r="A34" s="65">
        <v>44360</v>
      </c>
      <c r="B34" s="42" t="str">
        <f t="shared" si="0"/>
        <v>niedziela</v>
      </c>
      <c r="C34" s="43" t="s">
        <v>44</v>
      </c>
      <c r="D34" s="44">
        <v>0.4375</v>
      </c>
      <c r="E34" s="149"/>
      <c r="F34" s="46">
        <v>0.54166666666666663</v>
      </c>
      <c r="G34" s="51" t="s">
        <v>66</v>
      </c>
      <c r="H34" s="69" t="s">
        <v>67</v>
      </c>
      <c r="I34" s="243" t="s">
        <v>69</v>
      </c>
      <c r="J34" s="50">
        <f t="shared" si="1"/>
        <v>3</v>
      </c>
      <c r="K34" s="52"/>
      <c r="L34" s="52"/>
      <c r="M34" s="52"/>
    </row>
    <row r="35" spans="1:17" ht="14.4" x14ac:dyDescent="0.3">
      <c r="A35" s="65">
        <v>44360</v>
      </c>
      <c r="B35" s="42" t="str">
        <f t="shared" si="0"/>
        <v>niedziela</v>
      </c>
      <c r="C35" s="43" t="s">
        <v>44</v>
      </c>
      <c r="D35" s="44">
        <v>0.5625</v>
      </c>
      <c r="E35" s="149"/>
      <c r="F35" s="46">
        <v>0.66319444444444442</v>
      </c>
      <c r="G35" s="249" t="s">
        <v>51</v>
      </c>
      <c r="H35" s="54" t="s">
        <v>34</v>
      </c>
      <c r="I35" s="156" t="s">
        <v>69</v>
      </c>
      <c r="J35" s="50">
        <f t="shared" si="1"/>
        <v>3</v>
      </c>
      <c r="K35" s="52"/>
      <c r="L35" s="52"/>
      <c r="M35" s="52"/>
      <c r="Q35" s="28"/>
    </row>
    <row r="36" spans="1:17" ht="13.8" thickBot="1" x14ac:dyDescent="0.3">
      <c r="A36" s="258">
        <v>44360</v>
      </c>
      <c r="B36" s="250" t="str">
        <f t="shared" si="0"/>
        <v>niedziela</v>
      </c>
      <c r="C36" s="256" t="s">
        <v>44</v>
      </c>
      <c r="D36" s="252">
        <v>0.66666666666666663</v>
      </c>
      <c r="E36" s="251"/>
      <c r="F36" s="253">
        <v>0.70833333333333337</v>
      </c>
      <c r="G36" s="254" t="s">
        <v>83</v>
      </c>
      <c r="H36" s="259" t="s">
        <v>34</v>
      </c>
      <c r="I36" s="260" t="s">
        <v>69</v>
      </c>
      <c r="J36" s="255">
        <v>0</v>
      </c>
      <c r="K36" s="52"/>
      <c r="L36" s="52"/>
      <c r="M36" s="52"/>
      <c r="Q36" s="28"/>
    </row>
    <row r="37" spans="1:17" ht="13.8" thickTop="1" x14ac:dyDescent="0.25">
      <c r="J37" s="9">
        <f>SUM(J8:J35)</f>
        <v>84</v>
      </c>
      <c r="K37" s="52"/>
      <c r="L37" s="52"/>
      <c r="M37" s="52"/>
    </row>
    <row r="38" spans="1:17" ht="14.4" x14ac:dyDescent="0.3">
      <c r="G38" s="136" t="s">
        <v>45</v>
      </c>
      <c r="H38" s="159">
        <v>6</v>
      </c>
      <c r="I38" s="245">
        <v>6</v>
      </c>
      <c r="J38" s="137">
        <v>3</v>
      </c>
      <c r="K38" s="137">
        <v>3</v>
      </c>
      <c r="L38" s="52" t="s">
        <v>85</v>
      </c>
      <c r="M38" s="52"/>
    </row>
    <row r="39" spans="1:17" ht="14.4" x14ac:dyDescent="0.3">
      <c r="G39" s="136" t="s">
        <v>46</v>
      </c>
      <c r="H39" s="159">
        <f>SUMIF($G$8:$G$35,G39,$J$8:$J$35)</f>
        <v>9</v>
      </c>
      <c r="I39" s="245">
        <v>9</v>
      </c>
      <c r="J39" s="137">
        <v>9</v>
      </c>
      <c r="K39" s="137">
        <v>0</v>
      </c>
      <c r="L39" s="81" t="s">
        <v>63</v>
      </c>
      <c r="M39" s="52"/>
    </row>
    <row r="40" spans="1:17" ht="14.4" x14ac:dyDescent="0.3">
      <c r="G40" s="136" t="s">
        <v>47</v>
      </c>
      <c r="H40" s="159">
        <f>SUMIF($G$8:$G$35,G40,$J$8:$J$35)</f>
        <v>9</v>
      </c>
      <c r="I40" s="245">
        <v>9</v>
      </c>
      <c r="J40" s="137">
        <v>9</v>
      </c>
      <c r="K40" s="137">
        <v>0</v>
      </c>
      <c r="L40" s="39" t="s">
        <v>84</v>
      </c>
      <c r="M40" s="81" t="s">
        <v>74</v>
      </c>
    </row>
    <row r="41" spans="1:17" ht="14.4" x14ac:dyDescent="0.3">
      <c r="G41" s="136" t="s">
        <v>48</v>
      </c>
      <c r="H41" s="159">
        <v>6</v>
      </c>
      <c r="I41" s="245">
        <v>6</v>
      </c>
      <c r="J41" s="137">
        <v>6</v>
      </c>
      <c r="K41" s="137">
        <v>0</v>
      </c>
      <c r="L41" s="52" t="s">
        <v>58</v>
      </c>
      <c r="M41" s="52"/>
    </row>
    <row r="42" spans="1:17" ht="14.4" x14ac:dyDescent="0.3">
      <c r="G42" s="136" t="s">
        <v>49</v>
      </c>
      <c r="H42" s="159">
        <v>9</v>
      </c>
      <c r="I42" s="245">
        <v>9</v>
      </c>
      <c r="J42" s="137">
        <v>9</v>
      </c>
      <c r="K42" s="137">
        <v>0</v>
      </c>
      <c r="L42" s="13" t="s">
        <v>67</v>
      </c>
      <c r="M42" s="40"/>
    </row>
    <row r="43" spans="1:17" ht="14.4" x14ac:dyDescent="0.3">
      <c r="G43" s="136" t="s">
        <v>50</v>
      </c>
      <c r="H43" s="159">
        <v>24</v>
      </c>
      <c r="I43" s="245">
        <v>24</v>
      </c>
      <c r="J43" s="137">
        <f>9+3</f>
        <v>12</v>
      </c>
      <c r="K43" s="137">
        <v>12</v>
      </c>
      <c r="L43" s="13" t="s">
        <v>42</v>
      </c>
      <c r="M43" s="13" t="s">
        <v>71</v>
      </c>
    </row>
    <row r="44" spans="1:17" ht="14.4" x14ac:dyDescent="0.3">
      <c r="G44" s="136" t="s">
        <v>51</v>
      </c>
      <c r="H44" s="159">
        <v>9</v>
      </c>
      <c r="I44" s="245">
        <v>9</v>
      </c>
      <c r="J44" s="137">
        <v>9</v>
      </c>
      <c r="K44" s="137">
        <v>0</v>
      </c>
      <c r="L44" s="13" t="s">
        <v>34</v>
      </c>
      <c r="M44" s="40"/>
    </row>
    <row r="45" spans="1:17" ht="14.4" x14ac:dyDescent="0.3">
      <c r="G45" s="136" t="s">
        <v>52</v>
      </c>
      <c r="H45" s="159">
        <f>SUMIF($G$8:$G$35,G45,$J$8:$J$35)</f>
        <v>12</v>
      </c>
      <c r="I45" s="246">
        <v>12</v>
      </c>
      <c r="J45" s="138">
        <v>12</v>
      </c>
      <c r="K45" s="138">
        <v>0</v>
      </c>
      <c r="L45" s="81" t="s">
        <v>64</v>
      </c>
      <c r="M45" s="40"/>
    </row>
    <row r="46" spans="1:17" x14ac:dyDescent="0.25">
      <c r="G46" s="78"/>
      <c r="H46" s="78"/>
      <c r="J46" s="79" t="s">
        <v>53</v>
      </c>
      <c r="K46" s="8" t="s">
        <v>54</v>
      </c>
    </row>
    <row r="47" spans="1:17" x14ac:dyDescent="0.25">
      <c r="G47" s="78"/>
      <c r="H47" s="78"/>
      <c r="J47" s="79"/>
    </row>
    <row r="48" spans="1:17" x14ac:dyDescent="0.25">
      <c r="G48" s="52"/>
      <c r="H48" s="81">
        <f>SUM(H38:H47)</f>
        <v>84</v>
      </c>
      <c r="I48" s="247">
        <f t="shared" ref="I48" si="3">SUM(I38:I47)</f>
        <v>84</v>
      </c>
      <c r="J48" s="81">
        <f>I48-H48</f>
        <v>0</v>
      </c>
    </row>
    <row r="49" spans="7:10" x14ac:dyDescent="0.25">
      <c r="G49" s="52"/>
      <c r="H49" s="81"/>
      <c r="J49" s="9"/>
    </row>
    <row r="50" spans="7:10" x14ac:dyDescent="0.25">
      <c r="G50" s="52"/>
      <c r="H50" s="81"/>
      <c r="J50" s="9"/>
    </row>
    <row r="51" spans="7:10" x14ac:dyDescent="0.25">
      <c r="G51" s="52"/>
      <c r="H51" s="81"/>
      <c r="J51" s="9"/>
    </row>
  </sheetData>
  <autoFilter ref="A7:J46">
    <filterColumn colId="3" showButton="0"/>
    <filterColumn colId="4" showButton="0"/>
  </autoFilter>
  <mergeCells count="1">
    <mergeCell ref="D7:F7"/>
  </mergeCells>
  <pageMargins left="0.7" right="0.7" top="0.75" bottom="0.75" header="0.3" footer="0.3"/>
  <pageSetup paperSize="9" scale="3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Zima 2019-2020</vt:lpstr>
      <vt:lpstr>Lato 2019-2020</vt:lpstr>
      <vt:lpstr>semestr zimowy</vt:lpstr>
      <vt:lpstr>.</vt:lpstr>
      <vt:lpstr>'semestr zimowy'!Obszar_wydruku</vt:lpstr>
      <vt:lpstr>'Zima 2019-2020'!Obszar_wydruku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Przybyłowski</dc:creator>
  <cp:lastModifiedBy>s.skiba</cp:lastModifiedBy>
  <cp:lastPrinted>2023-10-31T10:38:12Z</cp:lastPrinted>
  <dcterms:created xsi:type="dcterms:W3CDTF">2016-10-18T10:20:37Z</dcterms:created>
  <dcterms:modified xsi:type="dcterms:W3CDTF">2024-01-15T08:34:17Z</dcterms:modified>
</cp:coreProperties>
</file>